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8449729-AAE9-4523-9361-ACC1F82BEFD6}" xr6:coauthVersionLast="47" xr6:coauthVersionMax="47" xr10:uidLastSave="{00000000-0000-0000-0000-000000000000}"/>
  <bookViews>
    <workbookView xWindow="-120" yWindow="-120" windowWidth="29040" windowHeight="15720" xr2:uid="{82694935-FD24-4174-9EE5-18874128A150}"/>
  </bookViews>
  <sheets>
    <sheet name="SAŽETAK" sheetId="10" r:id="rId1"/>
    <sheet name=" Račun prihoda i rashoda EK" sheetId="3" r:id="rId2"/>
    <sheet name="Račun prihoda i rashod IF" sheetId="8" r:id="rId3"/>
    <sheet name="Rashodi prema funkcijskoj kl" sheetId="5" r:id="rId4"/>
    <sheet name="Račun financiranja EK" sheetId="6" r:id="rId5"/>
    <sheet name="Račun financiranja IF" sheetId="9" r:id="rId6"/>
    <sheet name="POSEBNI DIO" sheetId="11" r:id="rId7"/>
    <sheet name="Sheet1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3" l="1"/>
  <c r="D11" i="3"/>
  <c r="D12" i="3"/>
  <c r="E12" i="3"/>
  <c r="B14" i="10"/>
  <c r="B17" i="10" s="1"/>
  <c r="C12" i="11"/>
  <c r="C11" i="11" s="1"/>
  <c r="C17" i="11"/>
  <c r="C16" i="11" s="1"/>
  <c r="C21" i="11"/>
  <c r="C22" i="11"/>
  <c r="C26" i="11"/>
  <c r="C25" i="11" s="1"/>
  <c r="C30" i="11"/>
  <c r="C29" i="11" s="1"/>
  <c r="C34" i="11"/>
  <c r="C33" i="11" s="1"/>
  <c r="C37" i="11"/>
  <c r="C36" i="11" s="1"/>
  <c r="C40" i="11"/>
  <c r="C39" i="11" s="1"/>
  <c r="D9" i="5"/>
  <c r="B37" i="8"/>
  <c r="B35" i="8"/>
  <c r="B33" i="8"/>
  <c r="B31" i="8"/>
  <c r="B29" i="8"/>
  <c r="B28" i="8" s="1"/>
  <c r="B22" i="8"/>
  <c r="B19" i="8"/>
  <c r="B17" i="8"/>
  <c r="B15" i="8"/>
  <c r="B12" i="8" s="1"/>
  <c r="B13" i="8"/>
  <c r="D31" i="3"/>
  <c r="D26" i="3"/>
  <c r="D25" i="3" s="1"/>
  <c r="B11" i="10"/>
  <c r="B32" i="10"/>
  <c r="F20" i="11"/>
  <c r="E9" i="5"/>
  <c r="F31" i="3"/>
  <c r="G18" i="3"/>
  <c r="H18" i="3"/>
  <c r="G41" i="11"/>
  <c r="F41" i="11"/>
  <c r="E40" i="11"/>
  <c r="G40" i="11" s="1"/>
  <c r="D40" i="11"/>
  <c r="D39" i="11" s="1"/>
  <c r="G38" i="11"/>
  <c r="F38" i="11"/>
  <c r="E37" i="11"/>
  <c r="D37" i="11"/>
  <c r="D36" i="11" s="1"/>
  <c r="G35" i="11"/>
  <c r="F35" i="11"/>
  <c r="E34" i="11"/>
  <c r="D34" i="11"/>
  <c r="G34" i="11" s="1"/>
  <c r="E33" i="11"/>
  <c r="D33" i="11"/>
  <c r="G31" i="11"/>
  <c r="F31" i="11"/>
  <c r="E30" i="11"/>
  <c r="E29" i="11" s="1"/>
  <c r="D30" i="11"/>
  <c r="D29" i="11" s="1"/>
  <c r="G30" i="11"/>
  <c r="G28" i="11"/>
  <c r="F28" i="11"/>
  <c r="G27" i="11"/>
  <c r="F27" i="11"/>
  <c r="E26" i="11"/>
  <c r="D26" i="11"/>
  <c r="E25" i="11"/>
  <c r="D25" i="11"/>
  <c r="G25" i="11"/>
  <c r="G24" i="11"/>
  <c r="F24" i="11"/>
  <c r="G23" i="11"/>
  <c r="F23" i="11"/>
  <c r="E22" i="11"/>
  <c r="E21" i="11" s="1"/>
  <c r="D22" i="11"/>
  <c r="D21" i="11" s="1"/>
  <c r="G20" i="11"/>
  <c r="G19" i="11"/>
  <c r="F19" i="11"/>
  <c r="G18" i="11"/>
  <c r="F18" i="11"/>
  <c r="E17" i="11"/>
  <c r="E16" i="11" s="1"/>
  <c r="D17" i="11"/>
  <c r="D16" i="11" s="1"/>
  <c r="G15" i="11"/>
  <c r="F15" i="11"/>
  <c r="G14" i="11"/>
  <c r="F14" i="11"/>
  <c r="G13" i="11"/>
  <c r="F13" i="11"/>
  <c r="E12" i="11"/>
  <c r="D12" i="11"/>
  <c r="F31" i="10"/>
  <c r="C31" i="10"/>
  <c r="E14" i="8"/>
  <c r="E16" i="8"/>
  <c r="E18" i="8"/>
  <c r="E20" i="8"/>
  <c r="E23" i="8"/>
  <c r="F20" i="8"/>
  <c r="F14" i="8"/>
  <c r="F16" i="8"/>
  <c r="F18" i="8"/>
  <c r="F23" i="8"/>
  <c r="F34" i="8"/>
  <c r="F38" i="8"/>
  <c r="E32" i="8"/>
  <c r="E38" i="8"/>
  <c r="E36" i="8"/>
  <c r="E30" i="8"/>
  <c r="H10" i="5"/>
  <c r="F9" i="5"/>
  <c r="G29" i="3"/>
  <c r="G30" i="3"/>
  <c r="F26" i="3"/>
  <c r="H28" i="3"/>
  <c r="H29" i="3"/>
  <c r="H30" i="3"/>
  <c r="H32" i="3"/>
  <c r="G13" i="3"/>
  <c r="G14" i="3"/>
  <c r="G16" i="3"/>
  <c r="G17" i="3"/>
  <c r="H13" i="3"/>
  <c r="H14" i="3"/>
  <c r="H17" i="3"/>
  <c r="E16" i="10"/>
  <c r="E12" i="10"/>
  <c r="F12" i="10"/>
  <c r="F13" i="10"/>
  <c r="F15" i="10"/>
  <c r="F16" i="10"/>
  <c r="E15" i="10"/>
  <c r="D14" i="10"/>
  <c r="G27" i="3"/>
  <c r="G32" i="3"/>
  <c r="G28" i="3"/>
  <c r="H16" i="3"/>
  <c r="E34" i="8"/>
  <c r="F30" i="8"/>
  <c r="F36" i="8"/>
  <c r="C35" i="8"/>
  <c r="F32" i="8"/>
  <c r="D37" i="8"/>
  <c r="C37" i="8"/>
  <c r="F37" i="8" s="1"/>
  <c r="D22" i="8"/>
  <c r="C22" i="8"/>
  <c r="G10" i="5"/>
  <c r="D31" i="8"/>
  <c r="D33" i="8"/>
  <c r="E33" i="8" s="1"/>
  <c r="D35" i="8"/>
  <c r="D19" i="8"/>
  <c r="D17" i="8"/>
  <c r="D15" i="8"/>
  <c r="D13" i="8"/>
  <c r="C33" i="8"/>
  <c r="C31" i="8"/>
  <c r="E31" i="8" s="1"/>
  <c r="C29" i="8"/>
  <c r="C19" i="8"/>
  <c r="C17" i="8"/>
  <c r="C15" i="8"/>
  <c r="C13" i="8"/>
  <c r="H19" i="3"/>
  <c r="D24" i="10"/>
  <c r="E24" i="10"/>
  <c r="E25" i="10" s="1"/>
  <c r="E31" i="10" s="1"/>
  <c r="F23" i="10"/>
  <c r="F24" i="10" s="1"/>
  <c r="C40" i="10"/>
  <c r="D40" i="10"/>
  <c r="E37" i="10"/>
  <c r="E40" i="10"/>
  <c r="D11" i="10"/>
  <c r="C11" i="10"/>
  <c r="F11" i="10" s="1"/>
  <c r="C14" i="10"/>
  <c r="G37" i="11" l="1"/>
  <c r="G22" i="11"/>
  <c r="G17" i="11"/>
  <c r="C32" i="11"/>
  <c r="C10" i="11"/>
  <c r="C9" i="11" s="1"/>
  <c r="C8" i="11" s="1"/>
  <c r="F17" i="8"/>
  <c r="F15" i="8"/>
  <c r="E19" i="8"/>
  <c r="E36" i="11"/>
  <c r="G33" i="11"/>
  <c r="F34" i="11"/>
  <c r="G29" i="11"/>
  <c r="G9" i="5"/>
  <c r="C28" i="8"/>
  <c r="E35" i="8"/>
  <c r="E22" i="8"/>
  <c r="D17" i="10"/>
  <c r="D31" i="10" s="1"/>
  <c r="D32" i="10" s="1"/>
  <c r="G36" i="11"/>
  <c r="F36" i="11"/>
  <c r="D32" i="11"/>
  <c r="F37" i="11"/>
  <c r="G26" i="11"/>
  <c r="F25" i="11"/>
  <c r="F26" i="11"/>
  <c r="G16" i="11"/>
  <c r="F16" i="11"/>
  <c r="F17" i="11"/>
  <c r="G12" i="11"/>
  <c r="F12" i="11"/>
  <c r="D11" i="11"/>
  <c r="D10" i="11" s="1"/>
  <c r="H9" i="5"/>
  <c r="E37" i="8"/>
  <c r="F35" i="8"/>
  <c r="F33" i="8"/>
  <c r="D12" i="8"/>
  <c r="F22" i="8"/>
  <c r="F19" i="8"/>
  <c r="C12" i="8"/>
  <c r="E17" i="8"/>
  <c r="E15" i="8"/>
  <c r="E13" i="8"/>
  <c r="F14" i="10"/>
  <c r="E14" i="10"/>
  <c r="E11" i="10"/>
  <c r="F21" i="11"/>
  <c r="F29" i="11"/>
  <c r="E11" i="3"/>
  <c r="G21" i="11"/>
  <c r="F31" i="8"/>
  <c r="E32" i="10"/>
  <c r="F22" i="11"/>
  <c r="F30" i="11"/>
  <c r="G15" i="3"/>
  <c r="H27" i="3"/>
  <c r="H26" i="3" s="1"/>
  <c r="D29" i="8"/>
  <c r="F33" i="11"/>
  <c r="F13" i="8"/>
  <c r="E11" i="11"/>
  <c r="F40" i="11"/>
  <c r="H15" i="3"/>
  <c r="E39" i="11"/>
  <c r="G39" i="11" s="1"/>
  <c r="E26" i="3"/>
  <c r="E25" i="3" s="1"/>
  <c r="F12" i="8" l="1"/>
  <c r="E12" i="8"/>
  <c r="D9" i="11"/>
  <c r="F39" i="11"/>
  <c r="E32" i="11"/>
  <c r="G26" i="3"/>
  <c r="E29" i="8"/>
  <c r="D28" i="8"/>
  <c r="F29" i="8"/>
  <c r="G11" i="11"/>
  <c r="F11" i="11"/>
  <c r="E10" i="11"/>
  <c r="E28" i="8" l="1"/>
  <c r="F28" i="8"/>
  <c r="F10" i="11"/>
  <c r="E9" i="11"/>
  <c r="G10" i="11"/>
  <c r="F32" i="11"/>
  <c r="G32" i="11"/>
  <c r="D8" i="11"/>
  <c r="E8" i="11" l="1"/>
  <c r="F8" i="11" s="1"/>
  <c r="F9" i="11"/>
  <c r="G9" i="11"/>
  <c r="F25" i="3"/>
  <c r="G25" i="3" s="1"/>
  <c r="H31" i="3"/>
  <c r="G31" i="3"/>
  <c r="G8" i="11" l="1"/>
  <c r="H25" i="3"/>
  <c r="G11" i="3"/>
  <c r="F11" i="3"/>
  <c r="H11" i="3"/>
  <c r="G12" i="3"/>
  <c r="H12" i="3"/>
</calcChain>
</file>

<file path=xl/sharedStrings.xml><?xml version="1.0" encoding="utf-8"?>
<sst xmlns="http://schemas.openxmlformats.org/spreadsheetml/2006/main" count="271" uniqueCount="117">
  <si>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</si>
  <si>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</si>
  <si>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</si>
  <si>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</si>
  <si>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</si>
  <si>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</si>
  <si>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</si>
  <si>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</si>
  <si>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</si>
  <si>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</si>
  <si>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</si>
  <si>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</si>
  <si>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</si>
  <si>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</si>
  <si>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</si>
  <si>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</si>
  <si>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</si>
  <si>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</si>
  <si>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</si>
  <si>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</si>
  <si>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</si>
  <si>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</si>
  <si>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</si>
  <si>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</si>
  <si>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</si>
  <si>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</si>
  <si>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</si>
  <si>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</si>
  <si>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</si>
  <si>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</si>
  <si>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</si>
  <si>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</si>
  <si>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</si>
  <si>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</si>
  <si>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</si>
  <si>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</si>
  <si>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</si>
  <si>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</si>
  <si>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</si>
  <si>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</si>
  <si>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</si>
  <si>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</si>
  <si>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</si>
  <si>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</si>
  <si>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</si>
  <si>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</si>
  <si>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</si>
  <si>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</si>
  <si>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</si>
  <si>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</si>
  <si>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</si>
  <si>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</si>
  <si>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</si>
  <si>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</si>
  <si>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</si>
  <si>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</si>
  <si>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</si>
  <si>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Aktivnost A022109A210901</t>
  </si>
  <si>
    <t>Financijski rashodi</t>
  </si>
  <si>
    <t>Prihodi od imovine</t>
  </si>
  <si>
    <t>Prihodi od upravnih i administrativnih pristojbi,pristojbi po posebnim programima i naknadama</t>
  </si>
  <si>
    <t>Prihodi od prodaje proizvoda i robe te pruženih usluga, prihodi od donacija i povrati</t>
  </si>
  <si>
    <t>Rashodi za nabavu proizvedene dugotrajne imovine</t>
  </si>
  <si>
    <t>Aktivnost A022109K210901</t>
  </si>
  <si>
    <t>Ravnateljica:</t>
  </si>
  <si>
    <t>Planirano</t>
  </si>
  <si>
    <t>Promjena 
(%)</t>
  </si>
  <si>
    <t>Pozicija</t>
  </si>
  <si>
    <t>SVEUKUPNO RASHODI</t>
  </si>
  <si>
    <t>Funkcijska 09</t>
  </si>
  <si>
    <t>Obrazovanje</t>
  </si>
  <si>
    <t xml:space="preserve"> </t>
  </si>
  <si>
    <t>SVEUKUPNO PRIMICI</t>
  </si>
  <si>
    <t>SVEUKUPNO IZDACI</t>
  </si>
  <si>
    <t>54</t>
  </si>
  <si>
    <t>RAČUN FINANCIRANJA PREMA EKONOMSKOJ KLASIFIKACIJI</t>
  </si>
  <si>
    <t>RAČUN FINANCIRANJA PREMA IZVORIMA FINANCIRANJA</t>
  </si>
  <si>
    <t>Program A022109</t>
  </si>
  <si>
    <t>DJELATNOST USTANOVA PREDŠKOLSKOG ODGOJA</t>
  </si>
  <si>
    <t>REDOVNA DJELATNOST PRORAČUNSKIH KORISNIKA</t>
  </si>
  <si>
    <t>Izvor 1.1.</t>
  </si>
  <si>
    <t>OPĆI PRIHODI I PRIMICI</t>
  </si>
  <si>
    <t>3</t>
  </si>
  <si>
    <t>31</t>
  </si>
  <si>
    <t>32</t>
  </si>
  <si>
    <t>34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</si>
  <si>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</si>
  <si>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</si>
  <si>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</si>
  <si>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</si>
  <si>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</si>
  <si>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</si>
  <si>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OPREMANJE USTANOVA PREDŠKOLSKOG ODGOJA</t>
  </si>
  <si>
    <t>4</t>
  </si>
  <si>
    <t>42</t>
  </si>
  <si>
    <t>9 VLASTITI IZVORI</t>
  </si>
  <si>
    <t xml:space="preserve">  61 Tekuće donacije</t>
  </si>
  <si>
    <t>6 Donacije</t>
  </si>
  <si>
    <t>Izvor 6.1</t>
  </si>
  <si>
    <t>DONACIJE</t>
  </si>
  <si>
    <t>Naknade građanima i kućanstvima</t>
  </si>
  <si>
    <t>Vlastiti izvori</t>
  </si>
  <si>
    <t>Ostvareno</t>
  </si>
  <si>
    <t>Razlika do plana</t>
  </si>
  <si>
    <t xml:space="preserve">                                   II. POSEBNI DIO</t>
  </si>
  <si>
    <t>Dječji vrtić Bajka</t>
  </si>
  <si>
    <t>Zagreb, Zorkovačka 8</t>
  </si>
  <si>
    <t>Snježana Lozančić mag. praesc.educ.</t>
  </si>
  <si>
    <t>Snježana Lozančić mag.praesc.educ.</t>
  </si>
  <si>
    <t>Ostali prihodi</t>
  </si>
  <si>
    <t>Snježana Lozančić mag.praesc. educ.</t>
  </si>
  <si>
    <t>Ostvareno 2024.</t>
  </si>
  <si>
    <t>56 Ostale pomoći</t>
  </si>
  <si>
    <t>GODIŠNJI IZVJEŠTAJ O IZVRŠENJU 2025.G</t>
  </si>
  <si>
    <t>Planirano 2025.</t>
  </si>
  <si>
    <t>Ostvareno 2025.</t>
  </si>
  <si>
    <t>Zagreb, 12.02.2026.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</si>
</sst>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 applyAlignment="1">
      <alignment horizontal="left" vertical="top"/>
    </xf>
    <xf numFmtId="0" fontId="11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Border="1"/>
    <xf numFmtId="0" fontId="11" fillId="0" borderId="0" xfId="0" applyFont="1"/>
    <xf numFmtId="0" fontId="6" fillId="2" borderId="3" xfId="0" applyFont="1" applyFill="1" applyBorder="1" applyAlignment="1" applyProtection="1">
      <alignment horizontal="center" vertical="top" wrapText="1" readingOrder="1"/>
      <protection locked="0"/>
    </xf>
    <xf numFmtId="4" fontId="12" fillId="0" borderId="4" xfId="0" applyNumberFormat="1" applyFont="1" applyBorder="1"/>
    <xf numFmtId="0" fontId="7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/>
    </xf>
    <xf numFmtId="4" fontId="11" fillId="0" borderId="1" xfId="0" applyNumberFormat="1" applyFont="1" applyBorder="1"/>
    <xf numFmtId="0" fontId="7" fillId="3" borderId="1" xfId="0" quotePrefix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/>
    <xf numFmtId="0" fontId="11" fillId="0" borderId="0" xfId="0" applyFont="1" applyFill="1"/>
    <xf numFmtId="4" fontId="1" fillId="3" borderId="1" xfId="0" applyNumberFormat="1" applyFont="1" applyFill="1" applyBorder="1" applyAlignment="1">
      <alignment horizontal="right"/>
    </xf>
    <xf numFmtId="4" fontId="1" fillId="3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 applyAlignment="1"/>
    <xf numFmtId="0" fontId="7" fillId="0" borderId="3" xfId="0" applyFont="1" applyFill="1" applyBorder="1" applyAlignment="1" applyProtection="1">
      <alignment horizontal="center" vertical="top" readingOrder="1"/>
      <protection locked="0"/>
    </xf>
    <xf numFmtId="0" fontId="7" fillId="0" borderId="3" xfId="0" applyFont="1" applyFill="1" applyBorder="1" applyAlignment="1" applyProtection="1">
      <alignment horizontal="center" vertical="top" wrapText="1" readingOrder="1"/>
      <protection locked="0"/>
    </xf>
    <xf numFmtId="164" fontId="3" fillId="0" borderId="4" xfId="0" applyNumberFormat="1" applyFont="1" applyFill="1" applyBorder="1" applyAlignment="1" applyProtection="1">
      <alignment vertical="top" readingOrder="1"/>
      <protection locked="0"/>
    </xf>
    <xf numFmtId="0" fontId="7" fillId="0" borderId="1" xfId="0" applyFont="1" applyFill="1" applyBorder="1" applyAlignment="1" applyProtection="1">
      <alignment vertical="top" readingOrder="1"/>
      <protection locked="0"/>
    </xf>
    <xf numFmtId="164" fontId="7" fillId="0" borderId="1" xfId="0" applyNumberFormat="1" applyFont="1" applyFill="1" applyBorder="1" applyAlignment="1" applyProtection="1">
      <alignment vertical="top" readingOrder="1"/>
      <protection locked="0"/>
    </xf>
    <xf numFmtId="0" fontId="11" fillId="0" borderId="0" xfId="0" applyFont="1" applyAlignment="1">
      <alignment wrapText="1"/>
    </xf>
    <xf numFmtId="0" fontId="7" fillId="0" borderId="0" xfId="0" applyFont="1" applyFill="1" applyAlignment="1"/>
    <xf numFmtId="0" fontId="7" fillId="0" borderId="1" xfId="0" applyFont="1" applyFill="1" applyBorder="1" applyAlignment="1" applyProtection="1">
      <alignment vertical="top" wrapText="1" readingOrder="1"/>
      <protection locked="0"/>
    </xf>
    <xf numFmtId="0" fontId="7" fillId="0" borderId="0" xfId="0" applyFont="1" applyFill="1" applyBorder="1" applyAlignment="1" applyProtection="1">
      <alignment vertical="top" readingOrder="1"/>
      <protection locked="0"/>
    </xf>
    <xf numFmtId="0" fontId="7" fillId="0" borderId="0" xfId="0" applyFont="1" applyFill="1" applyBorder="1" applyAlignment="1" applyProtection="1">
      <alignment vertical="top" wrapText="1" readingOrder="1"/>
      <protection locked="0"/>
    </xf>
    <xf numFmtId="164" fontId="7" fillId="0" borderId="0" xfId="0" applyNumberFormat="1" applyFont="1" applyFill="1" applyBorder="1" applyAlignment="1" applyProtection="1">
      <alignment vertical="top" readingOrder="1"/>
      <protection locked="0"/>
    </xf>
    <xf numFmtId="164" fontId="7" fillId="0" borderId="4" xfId="0" applyNumberFormat="1" applyFont="1" applyFill="1" applyBorder="1" applyAlignment="1" applyProtection="1">
      <alignment vertical="top" readingOrder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7" fillId="0" borderId="0" xfId="0" applyFont="1" applyFill="1"/>
    <xf numFmtId="0" fontId="1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" fillId="0" borderId="3" xfId="0" quotePrefix="1" applyFont="1" applyBorder="1" applyAlignment="1">
      <alignment horizontal="left" wrapText="1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3" fillId="4" borderId="7" xfId="0" applyFont="1" applyFill="1" applyBorder="1" applyAlignment="1">
      <alignment horizontal="left" vertical="center" wrapText="1"/>
    </xf>
    <xf numFmtId="4" fontId="1" fillId="4" borderId="7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 applyProtection="1">
      <alignment horizontal="right"/>
      <protection locked="0"/>
    </xf>
    <xf numFmtId="0" fontId="3" fillId="0" borderId="1" xfId="0" quotePrefix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 applyProtection="1">
      <alignment horizontal="right"/>
      <protection locked="0"/>
    </xf>
    <xf numFmtId="0" fontId="3" fillId="0" borderId="2" xfId="0" quotePrefix="1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/>
    </xf>
    <xf numFmtId="0" fontId="3" fillId="4" borderId="2" xfId="0" quotePrefix="1" applyFont="1" applyFill="1" applyBorder="1" applyAlignment="1">
      <alignment horizontal="left" vertical="center" wrapText="1"/>
    </xf>
    <xf numFmtId="0" fontId="5" fillId="0" borderId="0" xfId="0" applyFont="1"/>
    <xf numFmtId="0" fontId="3" fillId="0" borderId="8" xfId="0" quotePrefix="1" applyFont="1" applyBorder="1" applyAlignment="1">
      <alignment horizontal="left" vertical="center"/>
    </xf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4" xfId="0" applyNumberFormat="1" applyFont="1" applyBorder="1" applyAlignment="1" applyProtection="1">
      <alignment horizontal="right" wrapText="1"/>
      <protection locked="0"/>
    </xf>
    <xf numFmtId="0" fontId="13" fillId="0" borderId="9" xfId="0" applyFont="1" applyBorder="1"/>
    <xf numFmtId="4" fontId="1" fillId="0" borderId="1" xfId="0" applyNumberFormat="1" applyFont="1" applyBorder="1" applyAlignment="1" applyProtection="1">
      <alignment horizontal="right" wrapText="1"/>
      <protection locked="0"/>
    </xf>
    <xf numFmtId="0" fontId="1" fillId="0" borderId="0" xfId="0" quotePrefix="1" applyFont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4" fontId="3" fillId="5" borderId="8" xfId="0" quotePrefix="1" applyNumberFormat="1" applyFont="1" applyFill="1" applyBorder="1" applyAlignment="1" applyProtection="1">
      <alignment horizontal="right"/>
      <protection locked="0"/>
    </xf>
    <xf numFmtId="4" fontId="3" fillId="5" borderId="4" xfId="0" applyNumberFormat="1" applyFont="1" applyFill="1" applyBorder="1" applyAlignment="1" applyProtection="1">
      <alignment horizontal="right" wrapText="1"/>
      <protection locked="0"/>
    </xf>
    <xf numFmtId="2" fontId="13" fillId="5" borderId="4" xfId="0" applyNumberFormat="1" applyFont="1" applyFill="1" applyBorder="1"/>
    <xf numFmtId="4" fontId="3" fillId="4" borderId="2" xfId="0" quotePrefix="1" applyNumberFormat="1" applyFont="1" applyFill="1" applyBorder="1" applyAlignment="1" applyProtection="1">
      <alignment horizontal="right"/>
      <protection locked="0"/>
    </xf>
    <xf numFmtId="4" fontId="3" fillId="4" borderId="1" xfId="0" quotePrefix="1" applyNumberFormat="1" applyFont="1" applyFill="1" applyBorder="1" applyAlignment="1" applyProtection="1">
      <alignment horizontal="right"/>
      <protection locked="0"/>
    </xf>
    <xf numFmtId="2" fontId="13" fillId="4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quotePrefix="1" applyFont="1" applyAlignment="1">
      <alignment horizontal="center" vertical="center" wrapText="1"/>
    </xf>
    <xf numFmtId="0" fontId="7" fillId="0" borderId="0" xfId="0" applyFont="1"/>
    <xf numFmtId="0" fontId="3" fillId="0" borderId="3" xfId="0" quotePrefix="1" applyFont="1" applyBorder="1" applyAlignment="1">
      <alignment horizontal="left" wrapText="1"/>
    </xf>
    <xf numFmtId="3" fontId="1" fillId="4" borderId="2" xfId="0" quotePrefix="1" applyNumberFormat="1" applyFont="1" applyFill="1" applyBorder="1" applyAlignment="1">
      <alignment horizontal="right"/>
    </xf>
    <xf numFmtId="3" fontId="1" fillId="4" borderId="1" xfId="0" quotePrefix="1" applyNumberFormat="1" applyFont="1" applyFill="1" applyBorder="1" applyAlignment="1">
      <alignment horizontal="right"/>
    </xf>
    <xf numFmtId="0" fontId="13" fillId="4" borderId="1" xfId="0" applyFont="1" applyFill="1" applyBorder="1"/>
    <xf numFmtId="0" fontId="8" fillId="4" borderId="2" xfId="0" applyFont="1" applyFill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3" borderId="8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4" fontId="1" fillId="3" borderId="1" xfId="0" applyNumberFormat="1" applyFont="1" applyFill="1" applyBorder="1" applyAlignment="1" applyProtection="1">
      <alignment horizontal="right"/>
      <protection locked="0"/>
    </xf>
    <xf numFmtId="4" fontId="3" fillId="4" borderId="1" xfId="0" applyNumberFormat="1" applyFont="1" applyFill="1" applyBorder="1"/>
    <xf numFmtId="4" fontId="3" fillId="3" borderId="1" xfId="0" applyNumberFormat="1" applyFont="1" applyFill="1" applyBorder="1"/>
    <xf numFmtId="4" fontId="3" fillId="4" borderId="4" xfId="0" applyNumberFormat="1" applyFont="1" applyFill="1" applyBorder="1"/>
    <xf numFmtId="4" fontId="4" fillId="3" borderId="6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14" fillId="0" borderId="4" xfId="0" applyNumberFormat="1" applyFont="1" applyBorder="1"/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/>
    </xf>
    <xf numFmtId="4" fontId="12" fillId="4" borderId="4" xfId="0" applyNumberFormat="1" applyFont="1" applyFill="1" applyBorder="1"/>
    <xf numFmtId="4" fontId="4" fillId="4" borderId="8" xfId="0" applyNumberFormat="1" applyFont="1" applyFill="1" applyBorder="1" applyAlignment="1">
      <alignment horizontal="right"/>
    </xf>
    <xf numFmtId="4" fontId="13" fillId="4" borderId="7" xfId="0" applyNumberFormat="1" applyFont="1" applyFill="1" applyBorder="1"/>
    <xf numFmtId="4" fontId="4" fillId="0" borderId="4" xfId="0" applyNumberFormat="1" applyFont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4" fontId="4" fillId="4" borderId="4" xfId="0" applyNumberFormat="1" applyFon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horizontal="right" vertical="center" wrapText="1"/>
    </xf>
    <xf numFmtId="4" fontId="1" fillId="4" borderId="7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 applyProtection="1">
      <alignment vertical="top" readingOrder="1"/>
      <protection locked="0"/>
    </xf>
    <xf numFmtId="0" fontId="3" fillId="4" borderId="4" xfId="0" applyFont="1" applyFill="1" applyBorder="1" applyAlignment="1" applyProtection="1">
      <alignment vertical="top" readingOrder="1"/>
      <protection locked="0"/>
    </xf>
    <xf numFmtId="164" fontId="3" fillId="4" borderId="4" xfId="0" applyNumberFormat="1" applyFont="1" applyFill="1" applyBorder="1" applyAlignment="1" applyProtection="1">
      <alignment vertical="top" readingOrder="1"/>
      <protection locked="0"/>
    </xf>
    <xf numFmtId="0" fontId="3" fillId="4" borderId="4" xfId="0" applyFont="1" applyFill="1" applyBorder="1" applyAlignment="1" applyProtection="1">
      <alignment vertical="top" wrapText="1" readingOrder="1"/>
      <protection locked="0"/>
    </xf>
    <xf numFmtId="0" fontId="7" fillId="4" borderId="1" xfId="0" applyFont="1" applyFill="1" applyBorder="1" applyAlignment="1" applyProtection="1">
      <alignment vertical="top" readingOrder="1"/>
      <protection locked="0"/>
    </xf>
    <xf numFmtId="0" fontId="3" fillId="4" borderId="1" xfId="0" applyFont="1" applyFill="1" applyBorder="1" applyAlignment="1" applyProtection="1">
      <alignment vertical="top" wrapText="1" readingOrder="1"/>
      <protection locked="0"/>
    </xf>
    <xf numFmtId="164" fontId="3" fillId="4" borderId="1" xfId="0" applyNumberFormat="1" applyFont="1" applyFill="1" applyBorder="1" applyAlignment="1" applyProtection="1">
      <alignment vertical="top" readingOrder="1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3" borderId="2" xfId="0" quotePrefix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quotePrefix="1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 wrapText="1"/>
    </xf>
    <xf numFmtId="0" fontId="13" fillId="3" borderId="4" xfId="0" applyFont="1" applyFill="1" applyBorder="1"/>
    <xf numFmtId="0" fontId="3" fillId="3" borderId="2" xfId="0" applyFont="1" applyFill="1" applyBorder="1" applyAlignment="1">
      <alignment horizontal="left" vertical="center" wrapText="1"/>
    </xf>
    <xf numFmtId="3" fontId="3" fillId="3" borderId="2" xfId="0" quotePrefix="1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 wrapText="1"/>
    </xf>
    <xf numFmtId="0" fontId="13" fillId="3" borderId="1" xfId="0" applyFont="1" applyFill="1" applyBorder="1"/>
    <xf numFmtId="4" fontId="3" fillId="3" borderId="2" xfId="0" quotePrefix="1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vertical="center" wrapText="1"/>
    </xf>
    <xf numFmtId="4" fontId="1" fillId="6" borderId="5" xfId="0" applyNumberFormat="1" applyFont="1" applyFill="1" applyBorder="1" applyAlignment="1">
      <alignment horizontal="right"/>
    </xf>
    <xf numFmtId="4" fontId="4" fillId="6" borderId="8" xfId="0" applyNumberFormat="1" applyFont="1" applyFill="1" applyBorder="1" applyAlignment="1">
      <alignment horizontal="right"/>
    </xf>
    <xf numFmtId="4" fontId="13" fillId="6" borderId="1" xfId="0" applyNumberFormat="1" applyFont="1" applyFill="1" applyBorder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Fill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4" fontId="1" fillId="3" borderId="1" xfId="0" applyNumberFormat="1" applyFont="1" applyFill="1" applyBorder="1" applyAlignment="1">
      <alignment horizontal="right" wrapText="1"/>
    </xf>
    <xf numFmtId="4" fontId="5" fillId="3" borderId="11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0" fontId="2" fillId="3" borderId="2" xfId="0" quotePrefix="1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right" wrapText="1"/>
    </xf>
    <xf numFmtId="4" fontId="11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2" fillId="3" borderId="0" xfId="0" quotePrefix="1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wrapText="1"/>
    </xf>
    <xf numFmtId="4" fontId="5" fillId="0" borderId="0" xfId="0" applyNumberFormat="1" applyFont="1" applyFill="1" applyBorder="1" applyAlignment="1">
      <alignment horizontal="right" wrapText="1"/>
    </xf>
    <xf numFmtId="4" fontId="11" fillId="0" borderId="0" xfId="0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6" fillId="0" borderId="0" xfId="0" applyFont="1" applyFill="1" applyAlignment="1" applyProtection="1">
      <alignment horizontal="left" vertical="center" readingOrder="1"/>
      <protection locked="0"/>
    </xf>
    <xf numFmtId="0" fontId="16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Fill="1" applyAlignment="1" applyProtection="1">
      <alignment horizontal="left" vertical="center" wrapText="1" readingOrder="1"/>
      <protection locked="0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2" borderId="3" xfId="0" applyFont="1" applyFill="1" applyBorder="1" applyAlignment="1" applyProtection="1">
      <alignment horizontal="left" vertical="center" wrapText="1" readingOrder="1"/>
      <protection locked="0"/>
    </xf>
    <xf numFmtId="0" fontId="18" fillId="4" borderId="12" xfId="0" applyFont="1" applyFill="1" applyBorder="1" applyAlignment="1" applyProtection="1">
      <alignment horizontal="left" vertical="center" readingOrder="1"/>
      <protection locked="0"/>
    </xf>
    <xf numFmtId="0" fontId="18" fillId="4" borderId="13" xfId="0" applyFont="1" applyFill="1" applyBorder="1" applyAlignment="1" applyProtection="1">
      <alignment horizontal="left" vertical="center" wrapText="1" readingOrder="1"/>
      <protection locked="0"/>
    </xf>
    <xf numFmtId="164" fontId="18" fillId="4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1" xfId="0" applyFont="1" applyFill="1" applyBorder="1" applyAlignment="1" applyProtection="1">
      <alignment horizontal="left" vertical="center" wrapText="1" readingOrder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0" xfId="0" applyFont="1" applyFill="1" applyBorder="1" applyAlignment="1" applyProtection="1">
      <alignment horizontal="left" vertical="center" wrapText="1" readingOrder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9" fillId="0" borderId="1" xfId="0" applyFont="1" applyFill="1" applyBorder="1" applyAlignment="1" applyProtection="1">
      <alignment horizontal="left" vertical="center" wrapText="1" readingOrder="1"/>
      <protection locked="0"/>
    </xf>
    <xf numFmtId="0" fontId="20" fillId="6" borderId="1" xfId="0" applyFont="1" applyFill="1" applyBorder="1" applyAlignment="1" applyProtection="1">
      <alignment horizontal="left" vertical="center" wrapText="1" readingOrder="1"/>
      <protection locked="0"/>
    </xf>
    <xf numFmtId="164" fontId="20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9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3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2" fontId="3" fillId="4" borderId="2" xfId="0" quotePrefix="1" applyNumberFormat="1" applyFont="1" applyFill="1" applyBorder="1" applyAlignment="1">
      <alignment horizontal="right" vertical="center" wrapText="1"/>
    </xf>
    <xf numFmtId="0" fontId="10" fillId="0" borderId="3" xfId="0" quotePrefix="1" applyFont="1" applyBorder="1" applyAlignment="1">
      <alignment horizontal="left" vertical="top" wrapText="1"/>
    </xf>
    <xf numFmtId="2" fontId="3" fillId="0" borderId="8" xfId="0" quotePrefix="1" applyNumberFormat="1" applyFont="1" applyBorder="1" applyAlignment="1">
      <alignment horizontal="right" vertical="center"/>
    </xf>
    <xf numFmtId="2" fontId="3" fillId="0" borderId="2" xfId="0" quotePrefix="1" applyNumberFormat="1" applyFont="1" applyBorder="1" applyAlignment="1">
      <alignment horizontal="right" vertical="center"/>
    </xf>
    <xf numFmtId="2" fontId="3" fillId="3" borderId="2" xfId="0" quotePrefix="1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 vertical="center" wrapText="1"/>
    </xf>
    <xf numFmtId="4" fontId="7" fillId="3" borderId="1" xfId="0" quotePrefix="1" applyNumberFormat="1" applyFont="1" applyFill="1" applyBorder="1" applyAlignment="1">
      <alignment horizontal="right" vertical="center" wrapText="1"/>
    </xf>
    <xf numFmtId="4" fontId="7" fillId="3" borderId="1" xfId="0" quotePrefix="1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4" fontId="5" fillId="3" borderId="5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4" fontId="3" fillId="6" borderId="5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2" fillId="3" borderId="1" xfId="0" quotePrefix="1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3" borderId="2" xfId="0" quotePrefix="1" applyFont="1" applyFill="1" applyBorder="1" applyAlignment="1">
      <alignment horizontal="right" vertical="center" wrapText="1"/>
    </xf>
    <xf numFmtId="4" fontId="2" fillId="3" borderId="2" xfId="0" quotePrefix="1" applyNumberFormat="1" applyFont="1" applyFill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wrapText="1"/>
    </xf>
    <xf numFmtId="4" fontId="1" fillId="4" borderId="6" xfId="0" applyNumberFormat="1" applyFont="1" applyFill="1" applyBorder="1" applyAlignment="1">
      <alignment horizontal="left" wrapText="1"/>
    </xf>
    <xf numFmtId="0" fontId="1" fillId="0" borderId="10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vertical="top" readingOrder="1"/>
      <protection locked="0"/>
    </xf>
    <xf numFmtId="4" fontId="3" fillId="4" borderId="4" xfId="0" applyNumberFormat="1" applyFont="1" applyFill="1" applyBorder="1" applyAlignment="1" applyProtection="1">
      <alignment vertical="top" readingOrder="1"/>
      <protection locked="0"/>
    </xf>
    <xf numFmtId="0" fontId="1" fillId="3" borderId="6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3" borderId="1" xfId="0" quotePrefix="1" applyFont="1" applyFill="1" applyBorder="1" applyAlignment="1">
      <alignment horizontal="right" vertical="center" wrapText="1"/>
    </xf>
    <xf numFmtId="0" fontId="2" fillId="3" borderId="1" xfId="0" quotePrefix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9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19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20" fillId="6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16" fillId="6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18" fillId="4" borderId="6" xfId="0" applyNumberFormat="1" applyFont="1" applyFill="1" applyBorder="1" applyAlignment="1" applyProtection="1">
      <alignment horizontal="left" vertical="center" wrapText="1" readingOrder="1"/>
      <protection locked="0"/>
    </xf>
    <xf numFmtId="2" fontId="3" fillId="4" borderId="7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4" fontId="3" fillId="0" borderId="2" xfId="0" quotePrefix="1" applyNumberFormat="1" applyFont="1" applyBorder="1" applyAlignment="1">
      <alignment vertical="center" wrapText="1"/>
    </xf>
    <xf numFmtId="4" fontId="3" fillId="0" borderId="2" xfId="0" quotePrefix="1" applyNumberFormat="1" applyFont="1" applyBorder="1" applyAlignment="1">
      <alignment vertical="center"/>
    </xf>
    <xf numFmtId="2" fontId="3" fillId="4" borderId="2" xfId="0" quotePrefix="1" applyNumberFormat="1" applyFont="1" applyFill="1" applyBorder="1" applyAlignment="1">
      <alignment vertical="center" wrapText="1"/>
    </xf>
    <xf numFmtId="4" fontId="8" fillId="4" borderId="2" xfId="0" applyNumberFormat="1" applyFont="1" applyFill="1" applyBorder="1" applyAlignment="1">
      <alignment horizontal="right" wrapText="1"/>
    </xf>
    <xf numFmtId="4" fontId="3" fillId="5" borderId="8" xfId="0" applyNumberFormat="1" applyFont="1" applyFill="1" applyBorder="1" applyAlignment="1">
      <alignment horizontal="right" wrapText="1"/>
    </xf>
    <xf numFmtId="4" fontId="3" fillId="3" borderId="2" xfId="0" quotePrefix="1" applyNumberFormat="1" applyFont="1" applyFill="1" applyBorder="1" applyAlignment="1">
      <alignment horizontal="right" wrapText="1"/>
    </xf>
    <xf numFmtId="0" fontId="10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7BC2-A7F0-49D0-B29E-861BED750265}">
  <sheetPr>
    <pageSetUpPr fitToPage="1"/>
  </sheetPr>
  <dimension ref="A1:I44"/>
  <sheetViews>
    <sheetView tabSelected="1" workbookViewId="0">
      <selection activeCell="C15" sqref="C15"/>
    </sheetView>
  </sheetViews>
  <sheetFormatPr defaultColWidth="9.140625" defaultRowHeight="12.75" x14ac:dyDescent="0.2"/>
  <cols>
    <col min="1" max="1" width="50" style="17" customWidth="1"/>
    <col min="2" max="2" width="20" style="17" customWidth="1"/>
    <col min="3" max="3" width="19.85546875" style="17" customWidth="1"/>
    <col min="4" max="4" width="16.7109375" style="17" customWidth="1"/>
    <col min="5" max="5" width="12.28515625" style="17" customWidth="1"/>
    <col min="6" max="6" width="12.7109375" style="17" customWidth="1"/>
    <col min="7" max="16384" width="9.140625" style="17"/>
  </cols>
  <sheetData>
    <row r="1" spans="1:9" s="9" customFormat="1" x14ac:dyDescent="0.2">
      <c r="A1" s="8" t="s">
        <v>105</v>
      </c>
      <c r="B1" s="8"/>
    </row>
    <row r="2" spans="1:9" s="9" customFormat="1" x14ac:dyDescent="0.2">
      <c r="A2" s="8" t="s">
        <v>106</v>
      </c>
      <c r="B2" s="8"/>
    </row>
    <row r="3" spans="1:9" s="9" customFormat="1" ht="12" customHeight="1" x14ac:dyDescent="0.2">
      <c r="A3" s="11"/>
      <c r="B3" s="11"/>
      <c r="C3" s="10"/>
      <c r="D3" s="10"/>
      <c r="E3" s="10"/>
      <c r="F3" s="10"/>
      <c r="G3" s="10"/>
    </row>
    <row r="4" spans="1:9" s="9" customFormat="1" ht="15" customHeight="1" x14ac:dyDescent="0.2">
      <c r="A4" s="12"/>
      <c r="B4" s="12"/>
      <c r="C4" s="10"/>
      <c r="D4" s="10"/>
      <c r="E4" s="10"/>
      <c r="F4" s="10"/>
      <c r="G4" s="10"/>
    </row>
    <row r="5" spans="1:9" ht="14.25" x14ac:dyDescent="0.2">
      <c r="A5" s="249" t="s">
        <v>113</v>
      </c>
      <c r="B5" s="249"/>
      <c r="C5" s="250"/>
      <c r="D5" s="250"/>
      <c r="E5" s="250"/>
    </row>
    <row r="6" spans="1:9" ht="14.25" x14ac:dyDescent="0.2">
      <c r="A6" s="249" t="s">
        <v>15</v>
      </c>
      <c r="B6" s="249"/>
      <c r="C6" s="250"/>
      <c r="D6" s="250"/>
      <c r="E6" s="250"/>
    </row>
    <row r="7" spans="1:9" x14ac:dyDescent="0.2">
      <c r="A7" s="14"/>
      <c r="B7" s="185"/>
      <c r="C7" s="14"/>
      <c r="D7" s="15"/>
      <c r="E7" s="15"/>
    </row>
    <row r="8" spans="1:9" ht="14.25" x14ac:dyDescent="0.2">
      <c r="A8" s="249" t="s">
        <v>20</v>
      </c>
      <c r="B8" s="249"/>
      <c r="C8" s="254"/>
      <c r="D8" s="254"/>
      <c r="E8" s="254"/>
      <c r="I8" s="49"/>
    </row>
    <row r="9" spans="1:9" ht="13.5" thickBot="1" x14ac:dyDescent="0.25">
      <c r="A9" s="50"/>
      <c r="B9" s="50"/>
      <c r="C9" s="51"/>
      <c r="D9" s="51"/>
      <c r="E9" s="52"/>
      <c r="F9" s="52" t="s">
        <v>25</v>
      </c>
    </row>
    <row r="10" spans="1:9" ht="27" thickTop="1" thickBot="1" x14ac:dyDescent="0.25">
      <c r="A10" s="53"/>
      <c r="B10" s="189" t="s">
        <v>111</v>
      </c>
      <c r="C10" s="94" t="s">
        <v>114</v>
      </c>
      <c r="D10" s="94" t="s">
        <v>115</v>
      </c>
      <c r="E10" s="54" t="s">
        <v>66</v>
      </c>
      <c r="F10" s="94" t="s">
        <v>103</v>
      </c>
      <c r="G10" s="16"/>
    </row>
    <row r="11" spans="1:9" ht="13.5" thickTop="1" x14ac:dyDescent="0.2">
      <c r="A11" s="55" t="s">
        <v>0</v>
      </c>
      <c r="B11" s="237">
        <f>B12+B13</f>
        <v>5161277.0599999996</v>
      </c>
      <c r="C11" s="56">
        <f>C12+C13</f>
        <v>6494000</v>
      </c>
      <c r="D11" s="56">
        <f>D12+D13</f>
        <v>6269048.0300000003</v>
      </c>
      <c r="E11" s="61">
        <f>D11/C11*100</f>
        <v>96.536002925777638</v>
      </c>
      <c r="F11" s="98">
        <f t="shared" ref="F11:F16" si="0">C11-D11</f>
        <v>224951.96999999974</v>
      </c>
    </row>
    <row r="12" spans="1:9" x14ac:dyDescent="0.2">
      <c r="A12" s="57" t="s">
        <v>26</v>
      </c>
      <c r="B12" s="238">
        <v>5161277.0599999996</v>
      </c>
      <c r="C12" s="58">
        <v>6494000</v>
      </c>
      <c r="D12" s="58">
        <v>6269048.0300000003</v>
      </c>
      <c r="E12" s="95">
        <f>D12/C12*100</f>
        <v>96.536002925777638</v>
      </c>
      <c r="F12" s="97">
        <f t="shared" si="0"/>
        <v>224951.96999999974</v>
      </c>
    </row>
    <row r="13" spans="1:9" x14ac:dyDescent="0.2">
      <c r="A13" s="59" t="s">
        <v>95</v>
      </c>
      <c r="B13" s="239">
        <v>0</v>
      </c>
      <c r="C13" s="58">
        <v>0</v>
      </c>
      <c r="D13" s="58">
        <v>0</v>
      </c>
      <c r="E13" s="95">
        <v>0</v>
      </c>
      <c r="F13" s="97">
        <f t="shared" si="0"/>
        <v>0</v>
      </c>
    </row>
    <row r="14" spans="1:9" x14ac:dyDescent="0.2">
      <c r="A14" s="60" t="s">
        <v>1</v>
      </c>
      <c r="B14" s="240">
        <f>B15+B16</f>
        <v>5257154.43</v>
      </c>
      <c r="C14" s="61">
        <f>C15+C16</f>
        <v>6494000</v>
      </c>
      <c r="D14" s="61">
        <f>D15+D16</f>
        <v>6269878.7200000007</v>
      </c>
      <c r="E14" s="61">
        <f>D14/C14*100</f>
        <v>96.548794579611965</v>
      </c>
      <c r="F14" s="96">
        <f t="shared" si="0"/>
        <v>224121.27999999933</v>
      </c>
    </row>
    <row r="15" spans="1:9" x14ac:dyDescent="0.2">
      <c r="A15" s="62" t="s">
        <v>27</v>
      </c>
      <c r="B15" s="241">
        <v>5221960.75</v>
      </c>
      <c r="C15" s="58">
        <v>6447100</v>
      </c>
      <c r="D15" s="58">
        <v>6228459.3600000003</v>
      </c>
      <c r="E15" s="95">
        <f>D15/C15*100</f>
        <v>96.608697864155985</v>
      </c>
      <c r="F15" s="97">
        <f t="shared" si="0"/>
        <v>218640.63999999966</v>
      </c>
    </row>
    <row r="16" spans="1:9" x14ac:dyDescent="0.2">
      <c r="A16" s="63" t="s">
        <v>28</v>
      </c>
      <c r="B16" s="242">
        <v>35193.68</v>
      </c>
      <c r="C16" s="58">
        <v>46900</v>
      </c>
      <c r="D16" s="58">
        <v>41419.360000000001</v>
      </c>
      <c r="E16" s="95">
        <f>D16/C16*100</f>
        <v>88.314200426439243</v>
      </c>
      <c r="F16" s="97">
        <f t="shared" si="0"/>
        <v>5480.6399999999994</v>
      </c>
    </row>
    <row r="17" spans="1:7" x14ac:dyDescent="0.2">
      <c r="A17" s="64" t="s">
        <v>49</v>
      </c>
      <c r="B17" s="243">
        <f>B11-B14</f>
        <v>-95877.370000000112</v>
      </c>
      <c r="C17" s="61">
        <v>0</v>
      </c>
      <c r="D17" s="61">
        <f>D11-D14</f>
        <v>-830.69000000040978</v>
      </c>
      <c r="E17" s="61">
        <v>0</v>
      </c>
      <c r="F17" s="96">
        <v>0</v>
      </c>
    </row>
    <row r="18" spans="1:7" x14ac:dyDescent="0.2">
      <c r="A18" s="14"/>
      <c r="B18" s="185"/>
      <c r="C18" s="65"/>
      <c r="D18" s="65"/>
      <c r="E18" s="65"/>
    </row>
    <row r="19" spans="1:7" x14ac:dyDescent="0.2">
      <c r="A19" s="251" t="s">
        <v>21</v>
      </c>
      <c r="B19" s="251"/>
      <c r="C19" s="252"/>
      <c r="D19" s="252"/>
      <c r="E19" s="252"/>
    </row>
    <row r="20" spans="1:7" ht="13.5" thickBot="1" x14ac:dyDescent="0.25">
      <c r="A20" s="14"/>
      <c r="B20" s="185"/>
      <c r="C20" s="65"/>
      <c r="D20" s="65"/>
      <c r="E20" s="65"/>
    </row>
    <row r="21" spans="1:7" ht="27" thickTop="1" thickBot="1" x14ac:dyDescent="0.25">
      <c r="A21" s="53"/>
      <c r="B21" s="198" t="s">
        <v>111</v>
      </c>
      <c r="C21" s="94" t="s">
        <v>114</v>
      </c>
      <c r="D21" s="94" t="s">
        <v>115</v>
      </c>
      <c r="E21" s="54" t="s">
        <v>66</v>
      </c>
      <c r="F21" s="94" t="s">
        <v>103</v>
      </c>
      <c r="G21" s="16"/>
    </row>
    <row r="22" spans="1:7" ht="13.5" thickTop="1" x14ac:dyDescent="0.2">
      <c r="A22" s="66" t="s">
        <v>29</v>
      </c>
      <c r="B22" s="199">
        <v>0</v>
      </c>
      <c r="C22" s="67">
        <v>0</v>
      </c>
      <c r="D22" s="67">
        <v>0</v>
      </c>
      <c r="E22" s="68">
        <v>0</v>
      </c>
      <c r="F22" s="69">
        <v>0</v>
      </c>
    </row>
    <row r="23" spans="1:7" x14ac:dyDescent="0.2">
      <c r="A23" s="63" t="s">
        <v>30</v>
      </c>
      <c r="B23" s="200">
        <v>0</v>
      </c>
      <c r="C23" s="58">
        <v>0</v>
      </c>
      <c r="D23" s="58">
        <v>0</v>
      </c>
      <c r="E23" s="70">
        <v>0</v>
      </c>
      <c r="F23" s="29">
        <f>C23+D23</f>
        <v>0</v>
      </c>
    </row>
    <row r="24" spans="1:7" x14ac:dyDescent="0.2">
      <c r="A24" s="123" t="s">
        <v>2</v>
      </c>
      <c r="B24" s="201">
        <v>0</v>
      </c>
      <c r="C24" s="95">
        <v>0</v>
      </c>
      <c r="D24" s="95">
        <f>D22-D23</f>
        <v>0</v>
      </c>
      <c r="E24" s="95">
        <f>E22-E23</f>
        <v>0</v>
      </c>
      <c r="F24" s="95">
        <f>F22-F23</f>
        <v>0</v>
      </c>
    </row>
    <row r="25" spans="1:7" x14ac:dyDescent="0.2">
      <c r="A25" s="64" t="s">
        <v>50</v>
      </c>
      <c r="B25" s="197">
        <v>0</v>
      </c>
      <c r="C25" s="61">
        <v>0</v>
      </c>
      <c r="D25" s="61">
        <v>0</v>
      </c>
      <c r="E25" s="61">
        <f>E17+E24</f>
        <v>0</v>
      </c>
      <c r="F25" s="61">
        <v>0</v>
      </c>
    </row>
    <row r="26" spans="1:7" x14ac:dyDescent="0.2">
      <c r="A26" s="71"/>
      <c r="B26" s="71"/>
      <c r="C26" s="65"/>
      <c r="D26" s="65"/>
      <c r="E26" s="65"/>
    </row>
    <row r="27" spans="1:7" x14ac:dyDescent="0.2">
      <c r="A27" s="251" t="s">
        <v>51</v>
      </c>
      <c r="B27" s="251"/>
      <c r="C27" s="252"/>
      <c r="D27" s="252"/>
      <c r="E27" s="252"/>
    </row>
    <row r="28" spans="1:7" ht="13.5" thickBot="1" x14ac:dyDescent="0.25">
      <c r="A28" s="14"/>
      <c r="B28" s="185"/>
      <c r="C28" s="40"/>
      <c r="D28" s="40"/>
      <c r="E28" s="40"/>
    </row>
    <row r="29" spans="1:7" ht="27" thickTop="1" thickBot="1" x14ac:dyDescent="0.25">
      <c r="A29" s="53"/>
      <c r="B29" s="198" t="s">
        <v>111</v>
      </c>
      <c r="C29" s="94" t="s">
        <v>114</v>
      </c>
      <c r="D29" s="94" t="s">
        <v>115</v>
      </c>
      <c r="E29" s="54" t="s">
        <v>66</v>
      </c>
      <c r="F29" s="94" t="s">
        <v>103</v>
      </c>
      <c r="G29" s="16"/>
    </row>
    <row r="30" spans="1:7" ht="25.5" customHeight="1" thickTop="1" x14ac:dyDescent="0.2">
      <c r="A30" s="72" t="s">
        <v>52</v>
      </c>
      <c r="B30" s="245">
        <v>-153222.66</v>
      </c>
      <c r="C30" s="73">
        <v>0</v>
      </c>
      <c r="D30" s="73">
        <v>-249100.03</v>
      </c>
      <c r="E30" s="74">
        <v>0</v>
      </c>
      <c r="F30" s="75">
        <v>0</v>
      </c>
    </row>
    <row r="31" spans="1:7" ht="24.75" customHeight="1" x14ac:dyDescent="0.2">
      <c r="A31" s="123" t="s">
        <v>53</v>
      </c>
      <c r="B31" s="246">
        <v>-95877.37</v>
      </c>
      <c r="C31" s="132">
        <f>C17+C25</f>
        <v>0</v>
      </c>
      <c r="D31" s="132">
        <f>D17+D25</f>
        <v>-830.69000000040978</v>
      </c>
      <c r="E31" s="132">
        <f>E17+E25</f>
        <v>0</v>
      </c>
      <c r="F31" s="132">
        <f>F17+F25</f>
        <v>0</v>
      </c>
    </row>
    <row r="32" spans="1:7" ht="51.75" customHeight="1" x14ac:dyDescent="0.2">
      <c r="A32" s="87" t="s">
        <v>54</v>
      </c>
      <c r="B32" s="244">
        <f>B30+B31</f>
        <v>-249100.03</v>
      </c>
      <c r="C32" s="76">
        <v>0</v>
      </c>
      <c r="D32" s="76">
        <f>D30+D31</f>
        <v>-249930.72000000041</v>
      </c>
      <c r="E32" s="77">
        <f>E17+E24+E30-E31</f>
        <v>0</v>
      </c>
      <c r="F32" s="78">
        <v>0</v>
      </c>
    </row>
    <row r="33" spans="1:7" x14ac:dyDescent="0.2">
      <c r="A33" s="79"/>
      <c r="B33" s="186"/>
      <c r="C33" s="80"/>
      <c r="D33" s="80"/>
      <c r="E33" s="80"/>
    </row>
    <row r="34" spans="1:7" x14ac:dyDescent="0.2">
      <c r="A34" s="253" t="s">
        <v>48</v>
      </c>
      <c r="B34" s="253"/>
      <c r="C34" s="253"/>
      <c r="D34" s="253"/>
      <c r="E34" s="253"/>
    </row>
    <row r="35" spans="1:7" ht="13.5" thickBot="1" x14ac:dyDescent="0.25">
      <c r="A35" s="81"/>
      <c r="B35" s="81"/>
      <c r="C35" s="82"/>
      <c r="D35" s="82"/>
      <c r="E35" s="82"/>
    </row>
    <row r="36" spans="1:7" ht="27" thickTop="1" thickBot="1" x14ac:dyDescent="0.25">
      <c r="A36" s="83"/>
      <c r="B36" s="83"/>
      <c r="C36" s="54" t="s">
        <v>65</v>
      </c>
      <c r="D36" s="94" t="s">
        <v>102</v>
      </c>
      <c r="E36" s="54" t="s">
        <v>66</v>
      </c>
      <c r="F36" s="94" t="s">
        <v>103</v>
      </c>
      <c r="G36" s="16"/>
    </row>
    <row r="37" spans="1:7" ht="27" customHeight="1" thickTop="1" x14ac:dyDescent="0.2">
      <c r="A37" s="124" t="s">
        <v>52</v>
      </c>
      <c r="B37" s="124"/>
      <c r="C37" s="125">
        <v>0</v>
      </c>
      <c r="D37" s="125">
        <v>0</v>
      </c>
      <c r="E37" s="126">
        <f>D40</f>
        <v>0</v>
      </c>
      <c r="F37" s="127">
        <v>0</v>
      </c>
    </row>
    <row r="38" spans="1:7" ht="24.75" customHeight="1" x14ac:dyDescent="0.2">
      <c r="A38" s="128" t="s">
        <v>55</v>
      </c>
      <c r="B38" s="128"/>
      <c r="C38" s="129">
        <v>0</v>
      </c>
      <c r="D38" s="129">
        <v>0</v>
      </c>
      <c r="E38" s="130">
        <v>0</v>
      </c>
      <c r="F38" s="131">
        <v>0</v>
      </c>
    </row>
    <row r="39" spans="1:7" ht="17.25" customHeight="1" x14ac:dyDescent="0.2">
      <c r="A39" s="128" t="s">
        <v>56</v>
      </c>
      <c r="B39" s="128"/>
      <c r="C39" s="129">
        <v>0</v>
      </c>
      <c r="D39" s="129">
        <v>0</v>
      </c>
      <c r="E39" s="130">
        <v>0</v>
      </c>
      <c r="F39" s="131">
        <v>0</v>
      </c>
    </row>
    <row r="40" spans="1:7" ht="27.75" customHeight="1" x14ac:dyDescent="0.2">
      <c r="A40" s="64" t="s">
        <v>53</v>
      </c>
      <c r="B40" s="64"/>
      <c r="C40" s="84">
        <f>C37-C38+C39</f>
        <v>0</v>
      </c>
      <c r="D40" s="84">
        <f>D37-D38+D39</f>
        <v>0</v>
      </c>
      <c r="E40" s="85">
        <f>E37-E38+E39</f>
        <v>0</v>
      </c>
      <c r="F40" s="86">
        <v>0</v>
      </c>
    </row>
    <row r="41" spans="1:7" ht="17.25" customHeight="1" x14ac:dyDescent="0.2"/>
    <row r="42" spans="1:7" ht="9" customHeight="1" x14ac:dyDescent="0.2"/>
    <row r="43" spans="1:7" x14ac:dyDescent="0.2">
      <c r="A43" s="17" t="s">
        <v>116</v>
      </c>
      <c r="C43" s="30"/>
      <c r="D43" s="17" t="s">
        <v>64</v>
      </c>
    </row>
    <row r="44" spans="1:7" x14ac:dyDescent="0.2">
      <c r="D44" s="17" t="s">
        <v>107</v>
      </c>
    </row>
  </sheetData>
  <mergeCells count="6">
    <mergeCell ref="A5:E5"/>
    <mergeCell ref="A19:E19"/>
    <mergeCell ref="A27:E27"/>
    <mergeCell ref="A34:E34"/>
    <mergeCell ref="A8:E8"/>
    <mergeCell ref="A6:E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C35D-8B3D-45E1-95FF-30FF84FF9392}">
  <sheetPr>
    <pageSetUpPr fitToPage="1"/>
  </sheetPr>
  <dimension ref="A1:K35"/>
  <sheetViews>
    <sheetView topLeftCell="A4" zoomScaleNormal="100" workbookViewId="0">
      <selection activeCell="G15" sqref="G15"/>
    </sheetView>
  </sheetViews>
  <sheetFormatPr defaultColWidth="9.140625" defaultRowHeight="12.75" x14ac:dyDescent="0.2"/>
  <cols>
    <col min="1" max="1" width="7.42578125" style="17" customWidth="1"/>
    <col min="2" max="2" width="8.5703125" style="17" customWidth="1"/>
    <col min="3" max="3" width="22.28515625" style="17" customWidth="1"/>
    <col min="4" max="4" width="17.5703125" style="17" customWidth="1"/>
    <col min="5" max="5" width="13.140625" style="17" customWidth="1"/>
    <col min="6" max="6" width="11.5703125" style="17" customWidth="1"/>
    <col min="7" max="7" width="10" style="17" customWidth="1"/>
    <col min="8" max="8" width="12.140625" style="17" customWidth="1"/>
    <col min="9" max="16384" width="9.140625" style="17"/>
  </cols>
  <sheetData>
    <row r="1" spans="1:11" s="9" customFormat="1" x14ac:dyDescent="0.2">
      <c r="A1" s="8" t="s">
        <v>105</v>
      </c>
    </row>
    <row r="2" spans="1:11" s="9" customFormat="1" ht="21.75" customHeight="1" x14ac:dyDescent="0.2">
      <c r="A2" s="8" t="s">
        <v>106</v>
      </c>
      <c r="B2" s="10"/>
      <c r="C2" s="10"/>
      <c r="D2" s="187"/>
      <c r="E2" s="10"/>
      <c r="F2" s="10"/>
      <c r="G2" s="10"/>
    </row>
    <row r="3" spans="1:11" s="9" customFormat="1" ht="18" customHeight="1" x14ac:dyDescent="0.2">
      <c r="A3" s="11"/>
      <c r="B3" s="10"/>
      <c r="C3" s="10"/>
      <c r="D3" s="187"/>
      <c r="E3" s="10"/>
      <c r="F3" s="10"/>
      <c r="G3" s="10"/>
    </row>
    <row r="4" spans="1:11" s="9" customFormat="1" ht="15.75" customHeight="1" x14ac:dyDescent="0.2">
      <c r="A4" s="12" t="s">
        <v>15</v>
      </c>
      <c r="B4" s="10"/>
      <c r="C4" s="10"/>
      <c r="D4" s="187"/>
      <c r="E4" s="10"/>
      <c r="F4" s="10"/>
      <c r="G4" s="10"/>
    </row>
    <row r="5" spans="1:11" s="9" customFormat="1" x14ac:dyDescent="0.2">
      <c r="A5" s="12"/>
      <c r="B5" s="10"/>
      <c r="C5" s="10"/>
      <c r="D5" s="187"/>
      <c r="E5" s="10"/>
      <c r="F5" s="13"/>
      <c r="G5" s="13"/>
    </row>
    <row r="6" spans="1:11" s="9" customFormat="1" ht="18" customHeight="1" x14ac:dyDescent="0.2">
      <c r="A6" s="12" t="s">
        <v>4</v>
      </c>
      <c r="B6" s="10"/>
      <c r="C6" s="10"/>
      <c r="D6" s="187"/>
      <c r="E6" s="10"/>
      <c r="F6" s="10"/>
      <c r="G6" s="10"/>
    </row>
    <row r="7" spans="1:11" s="9" customFormat="1" x14ac:dyDescent="0.2">
      <c r="A7" s="12"/>
      <c r="B7" s="10"/>
      <c r="C7" s="10"/>
      <c r="D7" s="187"/>
      <c r="E7" s="10"/>
      <c r="F7" s="13"/>
      <c r="G7" s="13"/>
    </row>
    <row r="8" spans="1:11" s="9" customFormat="1" ht="15.75" customHeight="1" x14ac:dyDescent="0.2">
      <c r="A8" s="12" t="s">
        <v>31</v>
      </c>
      <c r="B8" s="10"/>
      <c r="C8" s="10"/>
      <c r="D8" s="187"/>
      <c r="E8" s="10"/>
      <c r="F8" s="10"/>
      <c r="G8" s="10"/>
    </row>
    <row r="9" spans="1:11" ht="13.5" thickBot="1" x14ac:dyDescent="0.25">
      <c r="A9" s="14"/>
      <c r="B9" s="14"/>
      <c r="C9" s="14"/>
      <c r="D9" s="188"/>
      <c r="E9" s="14"/>
      <c r="F9" s="15"/>
      <c r="G9" s="15"/>
      <c r="H9" s="16"/>
    </row>
    <row r="10" spans="1:11" ht="27" thickTop="1" thickBot="1" x14ac:dyDescent="0.25">
      <c r="A10" s="47" t="s">
        <v>5</v>
      </c>
      <c r="B10" s="47" t="s">
        <v>6</v>
      </c>
      <c r="C10" s="47" t="s">
        <v>3</v>
      </c>
      <c r="D10" s="192" t="s">
        <v>111</v>
      </c>
      <c r="E10" s="193" t="s">
        <v>114</v>
      </c>
      <c r="F10" s="193" t="s">
        <v>115</v>
      </c>
      <c r="G10" s="18" t="s">
        <v>66</v>
      </c>
      <c r="H10" s="94" t="s">
        <v>103</v>
      </c>
      <c r="K10" s="16"/>
    </row>
    <row r="11" spans="1:11" ht="13.5" thickTop="1" x14ac:dyDescent="0.2">
      <c r="A11" s="102"/>
      <c r="B11" s="103"/>
      <c r="C11" s="104" t="s">
        <v>0</v>
      </c>
      <c r="D11" s="105">
        <f>D12</f>
        <v>5161277.0599999996</v>
      </c>
      <c r="E11" s="105">
        <f>E12</f>
        <v>6494000</v>
      </c>
      <c r="F11" s="105">
        <f>F12</f>
        <v>6269048.0300000003</v>
      </c>
      <c r="G11" s="106">
        <f>F11/E11*100</f>
        <v>96.536002925777638</v>
      </c>
      <c r="H11" s="107">
        <f>E11-F11</f>
        <v>224951.96999999974</v>
      </c>
    </row>
    <row r="12" spans="1:11" ht="15.75" customHeight="1" x14ac:dyDescent="0.2">
      <c r="A12" s="1">
        <v>6</v>
      </c>
      <c r="B12" s="1"/>
      <c r="C12" s="1" t="s">
        <v>7</v>
      </c>
      <c r="D12" s="207">
        <f>D13+D14+D15+D16+D17+D18+D19</f>
        <v>5161277.0599999996</v>
      </c>
      <c r="E12" s="32">
        <f>E13+E14+E15+E16+E19+E17+E18</f>
        <v>6494000</v>
      </c>
      <c r="F12" s="32">
        <v>6269048.0300000003</v>
      </c>
      <c r="G12" s="99">
        <f t="shared" ref="G12:G18" si="0">F12/E12*100</f>
        <v>96.536002925777638</v>
      </c>
      <c r="H12" s="19">
        <f t="shared" ref="H12:H18" si="1">E12-F12</f>
        <v>224951.96999999974</v>
      </c>
    </row>
    <row r="13" spans="1:11" ht="38.25" x14ac:dyDescent="0.2">
      <c r="A13" s="1"/>
      <c r="B13" s="20">
        <v>63</v>
      </c>
      <c r="C13" s="20" t="s">
        <v>22</v>
      </c>
      <c r="D13" s="203">
        <v>43664.9</v>
      </c>
      <c r="E13" s="21">
        <v>51000</v>
      </c>
      <c r="F13" s="21">
        <v>80441.55</v>
      </c>
      <c r="G13" s="99">
        <f t="shared" si="0"/>
        <v>157.72852941176473</v>
      </c>
      <c r="H13" s="101">
        <f t="shared" si="1"/>
        <v>-29441.550000000003</v>
      </c>
    </row>
    <row r="14" spans="1:11" x14ac:dyDescent="0.2">
      <c r="A14" s="23"/>
      <c r="B14" s="23">
        <v>64</v>
      </c>
      <c r="C14" s="2" t="s">
        <v>59</v>
      </c>
      <c r="D14" s="206">
        <v>0</v>
      </c>
      <c r="E14" s="21">
        <v>0</v>
      </c>
      <c r="F14" s="21">
        <v>0</v>
      </c>
      <c r="G14" s="99" t="e">
        <f t="shared" si="0"/>
        <v>#DIV/0!</v>
      </c>
      <c r="H14" s="101">
        <f t="shared" si="1"/>
        <v>0</v>
      </c>
      <c r="K14" s="16"/>
    </row>
    <row r="15" spans="1:11" ht="63.75" x14ac:dyDescent="0.2">
      <c r="A15" s="23"/>
      <c r="B15" s="23">
        <v>65</v>
      </c>
      <c r="C15" s="3" t="s">
        <v>60</v>
      </c>
      <c r="D15" s="205">
        <v>458894.26</v>
      </c>
      <c r="E15" s="21">
        <v>398000</v>
      </c>
      <c r="F15" s="21">
        <v>458447.54</v>
      </c>
      <c r="G15" s="99">
        <f t="shared" si="0"/>
        <v>115.187824120603</v>
      </c>
      <c r="H15" s="101">
        <f t="shared" si="1"/>
        <v>-60447.539999999979</v>
      </c>
    </row>
    <row r="16" spans="1:11" ht="51" x14ac:dyDescent="0.2">
      <c r="A16" s="23"/>
      <c r="B16" s="23">
        <v>66</v>
      </c>
      <c r="C16" s="3" t="s">
        <v>61</v>
      </c>
      <c r="D16" s="205">
        <v>100848.72</v>
      </c>
      <c r="E16" s="21">
        <v>117000</v>
      </c>
      <c r="F16" s="21">
        <v>103213.7</v>
      </c>
      <c r="G16" s="99">
        <f t="shared" si="0"/>
        <v>88.216837606837601</v>
      </c>
      <c r="H16" s="101">
        <f t="shared" si="1"/>
        <v>13786.300000000003</v>
      </c>
    </row>
    <row r="17" spans="1:8" ht="51" x14ac:dyDescent="0.2">
      <c r="A17" s="23"/>
      <c r="B17" s="23">
        <v>67</v>
      </c>
      <c r="C17" s="20" t="s">
        <v>23</v>
      </c>
      <c r="D17" s="202">
        <v>4555238.22</v>
      </c>
      <c r="E17" s="21">
        <v>5927000</v>
      </c>
      <c r="F17" s="21">
        <v>5626906.0199999996</v>
      </c>
      <c r="G17" s="99">
        <f t="shared" si="0"/>
        <v>94.936831786738651</v>
      </c>
      <c r="H17" s="101">
        <f t="shared" si="1"/>
        <v>300093.98000000045</v>
      </c>
    </row>
    <row r="18" spans="1:8" x14ac:dyDescent="0.2">
      <c r="A18" s="23"/>
      <c r="B18" s="23">
        <v>68</v>
      </c>
      <c r="C18" s="20" t="s">
        <v>109</v>
      </c>
      <c r="D18" s="204">
        <v>2630.96</v>
      </c>
      <c r="E18" s="21">
        <v>1000</v>
      </c>
      <c r="F18" s="21">
        <v>39.22</v>
      </c>
      <c r="G18" s="99">
        <f t="shared" si="0"/>
        <v>3.9219999999999997</v>
      </c>
      <c r="H18" s="101">
        <f t="shared" si="1"/>
        <v>960.78</v>
      </c>
    </row>
    <row r="19" spans="1:8" x14ac:dyDescent="0.2">
      <c r="A19" s="23"/>
      <c r="B19" s="23">
        <v>92</v>
      </c>
      <c r="C19" s="20" t="s">
        <v>101</v>
      </c>
      <c r="D19" s="204">
        <v>0</v>
      </c>
      <c r="E19" s="21">
        <v>0</v>
      </c>
      <c r="F19" s="21">
        <v>0</v>
      </c>
      <c r="G19" s="100">
        <v>0</v>
      </c>
      <c r="H19" s="22">
        <f>E19+F19</f>
        <v>0</v>
      </c>
    </row>
    <row r="22" spans="1:8" s="8" customFormat="1" x14ac:dyDescent="0.25">
      <c r="A22" s="12" t="s">
        <v>32</v>
      </c>
    </row>
    <row r="23" spans="1:8" ht="13.5" thickBot="1" x14ac:dyDescent="0.25">
      <c r="A23" s="14"/>
      <c r="B23" s="14"/>
      <c r="C23" s="14"/>
      <c r="D23" s="188"/>
      <c r="E23" s="14"/>
      <c r="F23" s="15"/>
      <c r="G23" s="90"/>
    </row>
    <row r="24" spans="1:8" ht="27" thickTop="1" thickBot="1" x14ac:dyDescent="0.25">
      <c r="A24" s="47" t="s">
        <v>5</v>
      </c>
      <c r="B24" s="47" t="s">
        <v>6</v>
      </c>
      <c r="C24" s="47" t="s">
        <v>8</v>
      </c>
      <c r="D24" s="247" t="s">
        <v>111</v>
      </c>
      <c r="E24" s="193" t="s">
        <v>114</v>
      </c>
      <c r="F24" s="94" t="s">
        <v>115</v>
      </c>
      <c r="G24" s="18" t="s">
        <v>66</v>
      </c>
      <c r="H24" s="18" t="s">
        <v>103</v>
      </c>
    </row>
    <row r="25" spans="1:8" ht="13.5" thickTop="1" x14ac:dyDescent="0.2">
      <c r="A25" s="102"/>
      <c r="B25" s="103"/>
      <c r="C25" s="104" t="s">
        <v>1</v>
      </c>
      <c r="D25" s="105">
        <f>D26+D31</f>
        <v>5257154.43</v>
      </c>
      <c r="E25" s="105">
        <f>E26+E31</f>
        <v>6494000</v>
      </c>
      <c r="F25" s="105">
        <f>F26+F31</f>
        <v>6269878.7199999997</v>
      </c>
      <c r="G25" s="108">
        <f t="shared" ref="G25:G32" si="2">F25/E25*100</f>
        <v>96.548794579611936</v>
      </c>
      <c r="H25" s="109">
        <f>E25-F25</f>
        <v>224121.28000000026</v>
      </c>
    </row>
    <row r="26" spans="1:8" ht="15.75" customHeight="1" x14ac:dyDescent="0.2">
      <c r="A26" s="1">
        <v>3</v>
      </c>
      <c r="B26" s="1"/>
      <c r="C26" s="1" t="s">
        <v>9</v>
      </c>
      <c r="D26" s="32">
        <f>D27+D28+D29+D30</f>
        <v>5221960.75</v>
      </c>
      <c r="E26" s="32">
        <f>E27+E28+E29+E30</f>
        <v>6447100</v>
      </c>
      <c r="F26" s="32">
        <f>F27+F28+F29+F30</f>
        <v>6228459.3599999994</v>
      </c>
      <c r="G26" s="91">
        <f t="shared" si="2"/>
        <v>96.608697864155971</v>
      </c>
      <c r="H26" s="31">
        <f>H27+H28+H29+H30</f>
        <v>218640.64000000045</v>
      </c>
    </row>
    <row r="27" spans="1:8" ht="15.75" customHeight="1" x14ac:dyDescent="0.2">
      <c r="A27" s="1"/>
      <c r="B27" s="20">
        <v>31</v>
      </c>
      <c r="C27" s="24" t="s">
        <v>10</v>
      </c>
      <c r="D27" s="209">
        <v>4434524.6500000004</v>
      </c>
      <c r="E27" s="21">
        <v>5551700</v>
      </c>
      <c r="F27" s="21">
        <v>5371937.7699999996</v>
      </c>
      <c r="G27" s="91">
        <f t="shared" si="2"/>
        <v>96.76203271070122</v>
      </c>
      <c r="H27" s="22">
        <f t="shared" ref="H27:H32" si="3">E27-F27</f>
        <v>179762.23000000045</v>
      </c>
    </row>
    <row r="28" spans="1:8" x14ac:dyDescent="0.2">
      <c r="A28" s="23"/>
      <c r="B28" s="23">
        <v>32</v>
      </c>
      <c r="C28" s="24" t="s">
        <v>17</v>
      </c>
      <c r="D28" s="209">
        <v>785988.96</v>
      </c>
      <c r="E28" s="21">
        <v>893600</v>
      </c>
      <c r="F28" s="21">
        <v>854301.01</v>
      </c>
      <c r="G28" s="91">
        <f t="shared" si="2"/>
        <v>95.602172112802151</v>
      </c>
      <c r="H28" s="22">
        <f t="shared" si="3"/>
        <v>39298.989999999991</v>
      </c>
    </row>
    <row r="29" spans="1:8" x14ac:dyDescent="0.2">
      <c r="A29" s="23"/>
      <c r="B29" s="23">
        <v>34</v>
      </c>
      <c r="C29" s="24" t="s">
        <v>58</v>
      </c>
      <c r="D29" s="209">
        <v>1447.14</v>
      </c>
      <c r="E29" s="21">
        <v>1800</v>
      </c>
      <c r="F29" s="21">
        <v>2220.58</v>
      </c>
      <c r="G29" s="91">
        <f t="shared" si="2"/>
        <v>123.36555555555555</v>
      </c>
      <c r="H29" s="22">
        <f t="shared" si="3"/>
        <v>-420.57999999999993</v>
      </c>
    </row>
    <row r="30" spans="1:8" ht="25.5" x14ac:dyDescent="0.2">
      <c r="A30" s="23"/>
      <c r="B30" s="23">
        <v>37</v>
      </c>
      <c r="C30" s="93" t="s">
        <v>100</v>
      </c>
      <c r="D30" s="210">
        <v>0</v>
      </c>
      <c r="E30" s="92">
        <v>0</v>
      </c>
      <c r="F30" s="92">
        <v>0</v>
      </c>
      <c r="G30" s="91" t="e">
        <f t="shared" si="2"/>
        <v>#DIV/0!</v>
      </c>
      <c r="H30" s="22">
        <f t="shared" si="3"/>
        <v>0</v>
      </c>
    </row>
    <row r="31" spans="1:8" ht="25.5" x14ac:dyDescent="0.2">
      <c r="A31" s="133">
        <v>4</v>
      </c>
      <c r="B31" s="133"/>
      <c r="C31" s="134" t="s">
        <v>11</v>
      </c>
      <c r="D31" s="211">
        <f>D32</f>
        <v>35193.68</v>
      </c>
      <c r="E31" s="135">
        <f>E32</f>
        <v>46900</v>
      </c>
      <c r="F31" s="135">
        <f>F32</f>
        <v>41419.360000000001</v>
      </c>
      <c r="G31" s="136">
        <f t="shared" si="2"/>
        <v>88.314200426439243</v>
      </c>
      <c r="H31" s="137">
        <f t="shared" si="3"/>
        <v>5480.6399999999994</v>
      </c>
    </row>
    <row r="32" spans="1:8" ht="39.75" customHeight="1" x14ac:dyDescent="0.2">
      <c r="A32" s="20"/>
      <c r="B32" s="20">
        <v>42</v>
      </c>
      <c r="C32" s="25" t="s">
        <v>62</v>
      </c>
      <c r="D32" s="212">
        <v>35193.68</v>
      </c>
      <c r="E32" s="21">
        <v>46900</v>
      </c>
      <c r="F32" s="21">
        <v>41419.360000000001</v>
      </c>
      <c r="G32" s="91">
        <f t="shared" si="2"/>
        <v>88.314200426439243</v>
      </c>
      <c r="H32" s="22">
        <f t="shared" si="3"/>
        <v>5480.6399999999994</v>
      </c>
    </row>
    <row r="34" spans="1:7" x14ac:dyDescent="0.2">
      <c r="A34" s="17" t="s">
        <v>116</v>
      </c>
      <c r="B34" s="30"/>
      <c r="G34" s="17" t="s">
        <v>64</v>
      </c>
    </row>
    <row r="35" spans="1:7" x14ac:dyDescent="0.2">
      <c r="G35" s="17" t="s">
        <v>108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D6D7-4C45-412E-AE74-E229405282C5}">
  <sheetPr>
    <pageSetUpPr fitToPage="1"/>
  </sheetPr>
  <dimension ref="A1:I42"/>
  <sheetViews>
    <sheetView topLeftCell="A10" workbookViewId="0">
      <selection activeCell="C27" sqref="C27"/>
    </sheetView>
  </sheetViews>
  <sheetFormatPr defaultColWidth="9.140625" defaultRowHeight="14.25" x14ac:dyDescent="0.2"/>
  <cols>
    <col min="1" max="1" width="23.28515625" style="158" customWidth="1"/>
    <col min="2" max="2" width="13.140625" style="158" customWidth="1"/>
    <col min="3" max="4" width="13" style="158" customWidth="1"/>
    <col min="5" max="5" width="9.5703125" style="158" customWidth="1"/>
    <col min="6" max="6" width="12.5703125" style="158" customWidth="1"/>
    <col min="7" max="16384" width="9.140625" style="158"/>
  </cols>
  <sheetData>
    <row r="1" spans="1:9" s="138" customFormat="1" ht="12.75" x14ac:dyDescent="0.2">
      <c r="A1" s="139" t="s">
        <v>105</v>
      </c>
      <c r="B1" s="139"/>
    </row>
    <row r="2" spans="1:9" s="138" customFormat="1" ht="21.75" customHeight="1" x14ac:dyDescent="0.2">
      <c r="A2" s="139" t="s">
        <v>106</v>
      </c>
      <c r="B2" s="139"/>
      <c r="C2" s="14"/>
      <c r="D2" s="14"/>
      <c r="E2" s="14"/>
      <c r="F2" s="14"/>
      <c r="G2" s="14"/>
    </row>
    <row r="3" spans="1:9" s="138" customFormat="1" ht="18" customHeight="1" x14ac:dyDescent="0.2">
      <c r="A3" s="140"/>
      <c r="B3" s="140"/>
      <c r="C3" s="14"/>
      <c r="D3" s="14"/>
      <c r="E3" s="14"/>
    </row>
    <row r="4" spans="1:9" s="138" customFormat="1" ht="18" customHeight="1" x14ac:dyDescent="0.2">
      <c r="A4" s="140"/>
      <c r="B4" s="140"/>
      <c r="C4" s="14"/>
      <c r="D4" s="14"/>
      <c r="E4" s="14"/>
    </row>
    <row r="5" spans="1:9" s="138" customFormat="1" ht="15.75" customHeight="1" x14ac:dyDescent="0.2">
      <c r="A5" s="141" t="s">
        <v>15</v>
      </c>
      <c r="B5" s="141"/>
      <c r="C5" s="14"/>
      <c r="D5" s="14"/>
      <c r="E5" s="14"/>
    </row>
    <row r="6" spans="1:9" s="138" customFormat="1" ht="12.75" x14ac:dyDescent="0.2">
      <c r="A6" s="141"/>
      <c r="B6" s="141"/>
      <c r="C6" s="14"/>
      <c r="D6" s="15"/>
      <c r="E6" s="15"/>
    </row>
    <row r="7" spans="1:9" s="138" customFormat="1" ht="33.75" customHeight="1" x14ac:dyDescent="0.2">
      <c r="A7" s="141" t="s">
        <v>4</v>
      </c>
      <c r="B7" s="141"/>
      <c r="C7" s="14"/>
      <c r="D7" s="14"/>
      <c r="E7" s="14"/>
    </row>
    <row r="8" spans="1:9" s="138" customFormat="1" ht="12.75" x14ac:dyDescent="0.2">
      <c r="A8" s="141"/>
      <c r="B8" s="141"/>
      <c r="C8" s="14"/>
      <c r="D8" s="15"/>
      <c r="E8" s="15"/>
    </row>
    <row r="9" spans="1:9" s="138" customFormat="1" ht="15.75" customHeight="1" x14ac:dyDescent="0.2">
      <c r="A9" s="141" t="s">
        <v>33</v>
      </c>
      <c r="B9" s="141"/>
      <c r="C9" s="14"/>
      <c r="D9" s="14"/>
      <c r="E9" s="14"/>
    </row>
    <row r="10" spans="1:9" s="138" customFormat="1" ht="13.5" thickBot="1" x14ac:dyDescent="0.25">
      <c r="A10" s="14"/>
      <c r="B10" s="190"/>
      <c r="C10" s="14"/>
      <c r="D10" s="15"/>
      <c r="E10" s="15"/>
      <c r="F10" s="142"/>
    </row>
    <row r="11" spans="1:9" s="138" customFormat="1" ht="27" thickTop="1" thickBot="1" x14ac:dyDescent="0.25">
      <c r="A11" s="47" t="s">
        <v>35</v>
      </c>
      <c r="B11" s="192" t="s">
        <v>111</v>
      </c>
      <c r="C11" s="193" t="s">
        <v>114</v>
      </c>
      <c r="D11" s="193" t="s">
        <v>115</v>
      </c>
      <c r="E11" s="18" t="s">
        <v>66</v>
      </c>
      <c r="F11" s="94" t="s">
        <v>103</v>
      </c>
      <c r="I11" s="142"/>
    </row>
    <row r="12" spans="1:9" s="138" customFormat="1" ht="13.5" thickTop="1" x14ac:dyDescent="0.2">
      <c r="A12" s="104" t="s">
        <v>0</v>
      </c>
      <c r="B12" s="221">
        <f>B13+B15+B17+B19+B22</f>
        <v>5161277.0599999996</v>
      </c>
      <c r="C12" s="111">
        <f>C13+C15+C17+C19+C22</f>
        <v>6494000</v>
      </c>
      <c r="D12" s="111">
        <f>D13+D15+D17+D19+D22</f>
        <v>6269048.0299999993</v>
      </c>
      <c r="E12" s="112">
        <f>D12/C12*100</f>
        <v>96.536002925777638</v>
      </c>
      <c r="F12" s="111">
        <f>C12-D12</f>
        <v>224951.97000000067</v>
      </c>
    </row>
    <row r="13" spans="1:9" s="143" customFormat="1" ht="15.75" customHeight="1" x14ac:dyDescent="0.2">
      <c r="A13" s="27" t="s">
        <v>40</v>
      </c>
      <c r="B13" s="213">
        <f>B14</f>
        <v>4555238.22</v>
      </c>
      <c r="C13" s="28">
        <f>C14</f>
        <v>5927000</v>
      </c>
      <c r="D13" s="28">
        <f>D14</f>
        <v>5626906.0199999996</v>
      </c>
      <c r="E13" s="110">
        <f t="shared" ref="E13:E23" si="0">D13/C13*100</f>
        <v>94.936831786738651</v>
      </c>
      <c r="F13" s="26">
        <f t="shared" ref="F13:F23" si="1">C13-D13</f>
        <v>300093.98000000045</v>
      </c>
    </row>
    <row r="14" spans="1:9" s="138" customFormat="1" ht="12.75" x14ac:dyDescent="0.2">
      <c r="A14" s="3" t="s">
        <v>41</v>
      </c>
      <c r="B14" s="214">
        <v>4555238.22</v>
      </c>
      <c r="C14" s="144">
        <v>5927000</v>
      </c>
      <c r="D14" s="144">
        <v>5626906.0199999996</v>
      </c>
      <c r="E14" s="110">
        <f t="shared" si="0"/>
        <v>94.936831786738651</v>
      </c>
      <c r="F14" s="110">
        <f t="shared" si="1"/>
        <v>300093.98000000045</v>
      </c>
    </row>
    <row r="15" spans="1:9" s="138" customFormat="1" ht="12.75" x14ac:dyDescent="0.2">
      <c r="A15" s="4" t="s">
        <v>42</v>
      </c>
      <c r="B15" s="215">
        <f>B16</f>
        <v>99128.72</v>
      </c>
      <c r="C15" s="145">
        <f>C16</f>
        <v>115000</v>
      </c>
      <c r="D15" s="145">
        <f>D16</f>
        <v>100203.7</v>
      </c>
      <c r="E15" s="110">
        <f t="shared" si="0"/>
        <v>87.133652173913049</v>
      </c>
      <c r="F15" s="26">
        <f t="shared" si="1"/>
        <v>14796.300000000003</v>
      </c>
      <c r="I15" s="142"/>
    </row>
    <row r="16" spans="1:9" s="138" customFormat="1" ht="12.75" x14ac:dyDescent="0.2">
      <c r="A16" s="3" t="s">
        <v>43</v>
      </c>
      <c r="B16" s="214">
        <v>99128.72</v>
      </c>
      <c r="C16" s="144">
        <v>115000</v>
      </c>
      <c r="D16" s="144">
        <v>100203.7</v>
      </c>
      <c r="E16" s="110">
        <f t="shared" si="0"/>
        <v>87.133652173913049</v>
      </c>
      <c r="F16" s="110">
        <f t="shared" si="1"/>
        <v>14796.300000000003</v>
      </c>
    </row>
    <row r="17" spans="1:6" s="138" customFormat="1" ht="25.5" x14ac:dyDescent="0.2">
      <c r="A17" s="1" t="s">
        <v>38</v>
      </c>
      <c r="B17" s="215">
        <f>B18</f>
        <v>461525.22</v>
      </c>
      <c r="C17" s="145">
        <f>C18</f>
        <v>399000</v>
      </c>
      <c r="D17" s="145">
        <f>D18</f>
        <v>458486.76</v>
      </c>
      <c r="E17" s="110">
        <f t="shared" si="0"/>
        <v>114.90896240601505</v>
      </c>
      <c r="F17" s="26">
        <f t="shared" si="1"/>
        <v>-59486.760000000009</v>
      </c>
    </row>
    <row r="18" spans="1:6" s="138" customFormat="1" ht="25.5" x14ac:dyDescent="0.2">
      <c r="A18" s="3" t="s">
        <v>39</v>
      </c>
      <c r="B18" s="214">
        <v>461525.22</v>
      </c>
      <c r="C18" s="144">
        <v>399000</v>
      </c>
      <c r="D18" s="146">
        <v>458486.76</v>
      </c>
      <c r="E18" s="110">
        <f t="shared" si="0"/>
        <v>114.90896240601505</v>
      </c>
      <c r="F18" s="110">
        <f t="shared" si="1"/>
        <v>-59486.760000000009</v>
      </c>
    </row>
    <row r="19" spans="1:6" s="138" customFormat="1" ht="12.75" x14ac:dyDescent="0.2">
      <c r="A19" s="6" t="s">
        <v>36</v>
      </c>
      <c r="B19" s="219">
        <f>B20+B21</f>
        <v>43664.9</v>
      </c>
      <c r="C19" s="147">
        <f>C20</f>
        <v>51000</v>
      </c>
      <c r="D19" s="147">
        <f>D20</f>
        <v>80441.55</v>
      </c>
      <c r="E19" s="110">
        <f t="shared" si="0"/>
        <v>157.72852941176473</v>
      </c>
      <c r="F19" s="26">
        <f t="shared" si="1"/>
        <v>-29441.550000000003</v>
      </c>
    </row>
    <row r="20" spans="1:6" s="138" customFormat="1" ht="12.75" x14ac:dyDescent="0.2">
      <c r="A20" s="148" t="s">
        <v>37</v>
      </c>
      <c r="B20" s="218">
        <v>43664.9</v>
      </c>
      <c r="C20" s="149">
        <v>51000</v>
      </c>
      <c r="D20" s="150">
        <v>80441.55</v>
      </c>
      <c r="E20" s="110">
        <f t="shared" si="0"/>
        <v>157.72852941176473</v>
      </c>
      <c r="F20" s="110">
        <f t="shared" si="1"/>
        <v>-29441.550000000003</v>
      </c>
    </row>
    <row r="21" spans="1:6" s="208" customFormat="1" ht="12.75" x14ac:dyDescent="0.2">
      <c r="A21" s="148" t="s">
        <v>112</v>
      </c>
      <c r="B21" s="218">
        <v>0</v>
      </c>
      <c r="C21" s="149">
        <v>0</v>
      </c>
      <c r="D21" s="220">
        <v>0</v>
      </c>
      <c r="E21" s="110"/>
      <c r="F21" s="110">
        <v>0</v>
      </c>
    </row>
    <row r="22" spans="1:6" s="138" customFormat="1" ht="12.75" x14ac:dyDescent="0.2">
      <c r="A22" s="6" t="s">
        <v>97</v>
      </c>
      <c r="B22" s="216">
        <f>B23</f>
        <v>1720</v>
      </c>
      <c r="C22" s="147">
        <f>C23</f>
        <v>2000</v>
      </c>
      <c r="D22" s="147">
        <f>D23</f>
        <v>3010</v>
      </c>
      <c r="E22" s="110">
        <f t="shared" si="0"/>
        <v>150.5</v>
      </c>
      <c r="F22" s="26">
        <f t="shared" si="1"/>
        <v>-1010</v>
      </c>
    </row>
    <row r="23" spans="1:6" s="138" customFormat="1" ht="12.75" x14ac:dyDescent="0.2">
      <c r="A23" s="148" t="s">
        <v>96</v>
      </c>
      <c r="B23" s="217">
        <v>1720</v>
      </c>
      <c r="C23" s="149">
        <v>2000</v>
      </c>
      <c r="D23" s="151">
        <v>3010</v>
      </c>
      <c r="E23" s="110">
        <f t="shared" si="0"/>
        <v>150.5</v>
      </c>
      <c r="F23" s="110">
        <f t="shared" si="1"/>
        <v>-1010</v>
      </c>
    </row>
    <row r="24" spans="1:6" s="138" customFormat="1" ht="12.75" x14ac:dyDescent="0.2">
      <c r="A24" s="152"/>
      <c r="B24" s="152"/>
    </row>
    <row r="25" spans="1:6" s="139" customFormat="1" ht="38.25" x14ac:dyDescent="0.25">
      <c r="A25" s="141" t="s">
        <v>34</v>
      </c>
      <c r="B25" s="141"/>
    </row>
    <row r="26" spans="1:6" s="138" customFormat="1" ht="13.5" thickBot="1" x14ac:dyDescent="0.25">
      <c r="A26" s="14"/>
      <c r="B26" s="190"/>
      <c r="C26" s="14"/>
      <c r="D26" s="15"/>
      <c r="E26" s="15"/>
    </row>
    <row r="27" spans="1:6" s="138" customFormat="1" ht="27" thickTop="1" thickBot="1" x14ac:dyDescent="0.25">
      <c r="A27" s="47" t="s">
        <v>35</v>
      </c>
      <c r="B27" s="248" t="s">
        <v>111</v>
      </c>
      <c r="C27" s="193" t="s">
        <v>114</v>
      </c>
      <c r="D27" s="94" t="s">
        <v>115</v>
      </c>
      <c r="E27" s="18" t="s">
        <v>66</v>
      </c>
      <c r="F27" s="94" t="s">
        <v>103</v>
      </c>
    </row>
    <row r="28" spans="1:6" s="138" customFormat="1" ht="13.5" thickTop="1" x14ac:dyDescent="0.2">
      <c r="A28" s="104" t="s">
        <v>1</v>
      </c>
      <c r="B28" s="105">
        <f>B29+B31+B33+B35+B37</f>
        <v>5257154.4300000006</v>
      </c>
      <c r="C28" s="105">
        <f>C29+C31+C33+C35+C37</f>
        <v>6494000</v>
      </c>
      <c r="D28" s="105">
        <f>D29+D31+D33+D35+D37</f>
        <v>6269878.7199999988</v>
      </c>
      <c r="E28" s="113">
        <f t="shared" ref="E28:E38" si="2">D28/C28*100</f>
        <v>96.548794579611936</v>
      </c>
      <c r="F28" s="114">
        <f>C28-D28</f>
        <v>224121.28000000119</v>
      </c>
    </row>
    <row r="29" spans="1:6" s="143" customFormat="1" ht="15.75" customHeight="1" x14ac:dyDescent="0.2">
      <c r="A29" s="4" t="s">
        <v>40</v>
      </c>
      <c r="B29" s="207">
        <f>B30</f>
        <v>4633219.7300000004</v>
      </c>
      <c r="C29" s="153">
        <f>C30</f>
        <v>5927000</v>
      </c>
      <c r="D29" s="153">
        <f>D30</f>
        <v>5647604.3899999997</v>
      </c>
      <c r="E29" s="89">
        <f t="shared" si="2"/>
        <v>95.286053484056012</v>
      </c>
      <c r="F29" s="26">
        <f t="shared" ref="F29:F38" si="3">C29-D29</f>
        <v>279395.61000000034</v>
      </c>
    </row>
    <row r="30" spans="1:6" s="143" customFormat="1" ht="15.75" customHeight="1" x14ac:dyDescent="0.2">
      <c r="A30" s="3" t="s">
        <v>41</v>
      </c>
      <c r="B30" s="214">
        <v>4633219.7300000004</v>
      </c>
      <c r="C30" s="144">
        <v>5927000</v>
      </c>
      <c r="D30" s="154">
        <v>5647604.3899999997</v>
      </c>
      <c r="E30" s="89">
        <f t="shared" si="2"/>
        <v>95.286053484056012</v>
      </c>
      <c r="F30" s="110">
        <f t="shared" si="3"/>
        <v>279395.61000000034</v>
      </c>
    </row>
    <row r="31" spans="1:6" s="143" customFormat="1" ht="12.75" x14ac:dyDescent="0.2">
      <c r="A31" s="4" t="s">
        <v>42</v>
      </c>
      <c r="B31" s="207">
        <f>B32</f>
        <v>116510.19</v>
      </c>
      <c r="C31" s="153">
        <f>C32</f>
        <v>115000</v>
      </c>
      <c r="D31" s="153">
        <f>D32</f>
        <v>93537.67</v>
      </c>
      <c r="E31" s="89">
        <f t="shared" si="2"/>
        <v>81.337104347826084</v>
      </c>
      <c r="F31" s="26">
        <f t="shared" si="3"/>
        <v>21462.33</v>
      </c>
    </row>
    <row r="32" spans="1:6" s="143" customFormat="1" ht="12.75" x14ac:dyDescent="0.2">
      <c r="A32" s="3" t="s">
        <v>43</v>
      </c>
      <c r="B32" s="214">
        <v>116510.19</v>
      </c>
      <c r="C32" s="144">
        <v>115000</v>
      </c>
      <c r="D32" s="154">
        <v>93537.67</v>
      </c>
      <c r="E32" s="89">
        <f t="shared" si="2"/>
        <v>81.337104347826084</v>
      </c>
      <c r="F32" s="110">
        <f t="shared" si="3"/>
        <v>21462.33</v>
      </c>
    </row>
    <row r="33" spans="1:6" s="143" customFormat="1" ht="25.5" x14ac:dyDescent="0.2">
      <c r="A33" s="1" t="s">
        <v>38</v>
      </c>
      <c r="B33" s="207">
        <f>B34</f>
        <v>458468.47</v>
      </c>
      <c r="C33" s="153">
        <f>C34</f>
        <v>399000</v>
      </c>
      <c r="D33" s="153">
        <f>D34</f>
        <v>457833.06</v>
      </c>
      <c r="E33" s="89">
        <f t="shared" si="2"/>
        <v>114.74512781954887</v>
      </c>
      <c r="F33" s="26">
        <f t="shared" si="3"/>
        <v>-58833.06</v>
      </c>
    </row>
    <row r="34" spans="1:6" s="143" customFormat="1" ht="21" customHeight="1" x14ac:dyDescent="0.2">
      <c r="A34" s="3" t="s">
        <v>39</v>
      </c>
      <c r="B34" s="214">
        <v>458468.47</v>
      </c>
      <c r="C34" s="144">
        <v>399000</v>
      </c>
      <c r="D34" s="154">
        <v>457833.06</v>
      </c>
      <c r="E34" s="89">
        <f t="shared" si="2"/>
        <v>114.74512781954887</v>
      </c>
      <c r="F34" s="110">
        <f t="shared" si="3"/>
        <v>-58833.06</v>
      </c>
    </row>
    <row r="35" spans="1:6" s="143" customFormat="1" ht="12.75" x14ac:dyDescent="0.2">
      <c r="A35" s="5" t="s">
        <v>36</v>
      </c>
      <c r="B35" s="223">
        <f>B36</f>
        <v>47236.04</v>
      </c>
      <c r="C35" s="153">
        <f>C36</f>
        <v>51000</v>
      </c>
      <c r="D35" s="153">
        <f>D36</f>
        <v>70903.600000000006</v>
      </c>
      <c r="E35" s="89">
        <f t="shared" si="2"/>
        <v>139.02666666666667</v>
      </c>
      <c r="F35" s="26">
        <f t="shared" si="3"/>
        <v>-19903.600000000006</v>
      </c>
    </row>
    <row r="36" spans="1:6" s="143" customFormat="1" ht="12.75" x14ac:dyDescent="0.2">
      <c r="A36" s="3" t="s">
        <v>37</v>
      </c>
      <c r="B36" s="214">
        <v>47236.04</v>
      </c>
      <c r="C36" s="150">
        <v>51000</v>
      </c>
      <c r="D36" s="154">
        <v>70903.600000000006</v>
      </c>
      <c r="E36" s="89">
        <f t="shared" si="2"/>
        <v>139.02666666666667</v>
      </c>
      <c r="F36" s="110">
        <f t="shared" si="3"/>
        <v>-19903.600000000006</v>
      </c>
    </row>
    <row r="37" spans="1:6" s="143" customFormat="1" ht="12.75" x14ac:dyDescent="0.2">
      <c r="A37" s="6" t="s">
        <v>97</v>
      </c>
      <c r="B37" s="222">
        <f>B38</f>
        <v>1720</v>
      </c>
      <c r="C37" s="153">
        <f>C38</f>
        <v>2000</v>
      </c>
      <c r="D37" s="153">
        <f>D38</f>
        <v>0</v>
      </c>
      <c r="E37" s="89">
        <f t="shared" si="2"/>
        <v>0</v>
      </c>
      <c r="F37" s="26">
        <f t="shared" si="3"/>
        <v>2000</v>
      </c>
    </row>
    <row r="38" spans="1:6" s="143" customFormat="1" ht="12.75" x14ac:dyDescent="0.2">
      <c r="A38" s="148" t="s">
        <v>96</v>
      </c>
      <c r="B38" s="217">
        <v>1720</v>
      </c>
      <c r="C38" s="150">
        <v>2000</v>
      </c>
      <c r="D38" s="154">
        <v>0</v>
      </c>
      <c r="E38" s="89">
        <f t="shared" si="2"/>
        <v>0</v>
      </c>
      <c r="F38" s="110">
        <f t="shared" si="3"/>
        <v>2000</v>
      </c>
    </row>
    <row r="39" spans="1:6" s="143" customFormat="1" x14ac:dyDescent="0.2">
      <c r="A39" s="152"/>
      <c r="B39" s="152"/>
      <c r="C39" s="155"/>
      <c r="D39" s="156"/>
      <c r="E39" s="88"/>
      <c r="F39" s="157"/>
    </row>
    <row r="40" spans="1:6" s="143" customFormat="1" ht="12.75" x14ac:dyDescent="0.2"/>
    <row r="41" spans="1:6" s="138" customFormat="1" ht="25.5" x14ac:dyDescent="0.2">
      <c r="A41" s="138" t="s">
        <v>116</v>
      </c>
      <c r="B41" s="191"/>
      <c r="C41" s="143"/>
      <c r="E41" s="138" t="s">
        <v>64</v>
      </c>
    </row>
    <row r="42" spans="1:6" s="138" customFormat="1" ht="51" x14ac:dyDescent="0.2">
      <c r="B42" s="191"/>
      <c r="E42" s="138" t="s">
        <v>108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D1A2-7B90-42E2-A805-F7DF18D84487}">
  <sheetPr>
    <pageSetUpPr fitToPage="1"/>
  </sheetPr>
  <dimension ref="A1:H18"/>
  <sheetViews>
    <sheetView workbookViewId="0">
      <selection activeCell="F9" sqref="F9"/>
    </sheetView>
  </sheetViews>
  <sheetFormatPr defaultColWidth="9.140625" defaultRowHeight="12.75" x14ac:dyDescent="0.2"/>
  <cols>
    <col min="1" max="1" width="7.85546875" style="17" customWidth="1"/>
    <col min="2" max="2" width="13.85546875" style="17" customWidth="1"/>
    <col min="3" max="3" width="27.7109375" style="17" customWidth="1"/>
    <col min="4" max="4" width="21.5703125" style="17" customWidth="1"/>
    <col min="5" max="5" width="15.7109375" style="17" customWidth="1"/>
    <col min="6" max="6" width="12" style="17" customWidth="1"/>
    <col min="7" max="7" width="11.7109375" style="17" customWidth="1"/>
    <col min="8" max="8" width="13.7109375" style="17" customWidth="1"/>
    <col min="9" max="16384" width="9.140625" style="17"/>
  </cols>
  <sheetData>
    <row r="1" spans="1:8" s="9" customFormat="1" ht="15.75" customHeight="1" x14ac:dyDescent="0.2">
      <c r="A1" s="8" t="s">
        <v>105</v>
      </c>
    </row>
    <row r="2" spans="1:8" s="9" customFormat="1" ht="21.75" customHeight="1" x14ac:dyDescent="0.2">
      <c r="A2" s="8" t="s">
        <v>106</v>
      </c>
      <c r="B2" s="10"/>
      <c r="C2" s="10"/>
      <c r="D2" s="194"/>
      <c r="E2" s="10"/>
      <c r="F2" s="10"/>
      <c r="G2" s="10"/>
    </row>
    <row r="3" spans="1:8" s="9" customFormat="1" ht="15.75" customHeight="1" x14ac:dyDescent="0.2">
      <c r="A3" s="11"/>
      <c r="B3" s="10"/>
      <c r="C3" s="10"/>
      <c r="D3" s="194"/>
      <c r="E3" s="10"/>
    </row>
    <row r="4" spans="1:8" s="9" customFormat="1" ht="15.75" customHeight="1" x14ac:dyDescent="0.2">
      <c r="A4" s="11"/>
      <c r="B4" s="10"/>
      <c r="C4" s="10"/>
      <c r="D4" s="194"/>
      <c r="E4" s="10"/>
    </row>
    <row r="5" spans="1:8" s="9" customFormat="1" x14ac:dyDescent="0.2">
      <c r="A5" s="7"/>
      <c r="B5" s="34"/>
      <c r="C5" s="34"/>
      <c r="D5" s="34"/>
    </row>
    <row r="6" spans="1:8" s="9" customFormat="1" x14ac:dyDescent="0.2">
      <c r="A6" s="7" t="s">
        <v>12</v>
      </c>
      <c r="B6" s="34"/>
      <c r="C6" s="34"/>
      <c r="D6" s="34"/>
    </row>
    <row r="7" spans="1:8" s="9" customFormat="1" ht="14.25" customHeight="1" thickBot="1" x14ac:dyDescent="0.25"/>
    <row r="8" spans="1:8" s="9" customFormat="1" ht="23.25" customHeight="1" thickTop="1" thickBot="1" x14ac:dyDescent="0.25">
      <c r="A8" s="35" t="s">
        <v>67</v>
      </c>
      <c r="B8" s="35" t="s">
        <v>16</v>
      </c>
      <c r="C8" s="35" t="s">
        <v>24</v>
      </c>
      <c r="D8" s="35" t="s">
        <v>111</v>
      </c>
      <c r="E8" s="35" t="s">
        <v>114</v>
      </c>
      <c r="F8" s="94" t="s">
        <v>115</v>
      </c>
      <c r="G8" s="36" t="s">
        <v>66</v>
      </c>
      <c r="H8" s="94" t="s">
        <v>103</v>
      </c>
    </row>
    <row r="9" spans="1:8" s="9" customFormat="1" ht="13.5" thickTop="1" x14ac:dyDescent="0.2">
      <c r="A9" s="115"/>
      <c r="B9" s="115"/>
      <c r="C9" s="116" t="s">
        <v>68</v>
      </c>
      <c r="D9" s="225">
        <f>D10</f>
        <v>5257154.43</v>
      </c>
      <c r="E9" s="117">
        <f>E10</f>
        <v>6494000</v>
      </c>
      <c r="F9" s="117">
        <f>F10</f>
        <v>6269878.7199999997</v>
      </c>
      <c r="G9" s="117">
        <f>F9/E9*100</f>
        <v>96.548794579611936</v>
      </c>
      <c r="H9" s="117">
        <f>E9-F9</f>
        <v>224121.28000000026</v>
      </c>
    </row>
    <row r="10" spans="1:8" s="9" customFormat="1" x14ac:dyDescent="0.2">
      <c r="A10" s="38"/>
      <c r="B10" s="38" t="s">
        <v>69</v>
      </c>
      <c r="C10" s="38" t="s">
        <v>70</v>
      </c>
      <c r="D10" s="224">
        <v>5257154.43</v>
      </c>
      <c r="E10" s="39">
        <v>6494000</v>
      </c>
      <c r="F10" s="39">
        <v>6269878.7199999997</v>
      </c>
      <c r="G10" s="39">
        <f>F10/E10*100</f>
        <v>96.548794579611936</v>
      </c>
      <c r="H10" s="37">
        <f>E10-F10</f>
        <v>224121.28000000026</v>
      </c>
    </row>
    <row r="11" spans="1:8" s="9" customFormat="1" x14ac:dyDescent="0.2"/>
    <row r="12" spans="1:8" x14ac:dyDescent="0.2">
      <c r="A12" s="17" t="s">
        <v>116</v>
      </c>
      <c r="B12" s="30"/>
      <c r="H12" s="17" t="s">
        <v>64</v>
      </c>
    </row>
    <row r="13" spans="1:8" x14ac:dyDescent="0.2">
      <c r="H13" s="17" t="s">
        <v>108</v>
      </c>
    </row>
    <row r="18" spans="6:6" x14ac:dyDescent="0.2">
      <c r="F18" s="17" t="s">
        <v>71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D0BD-F342-4606-B8AE-D22AAC8944F6}">
  <sheetPr>
    <pageSetUpPr fitToPage="1"/>
  </sheetPr>
  <dimension ref="A1:H17"/>
  <sheetViews>
    <sheetView workbookViewId="0">
      <selection activeCell="F17" sqref="F17"/>
    </sheetView>
  </sheetViews>
  <sheetFormatPr defaultColWidth="9.140625" defaultRowHeight="12.75" x14ac:dyDescent="0.2"/>
  <cols>
    <col min="1" max="1" width="7.42578125" style="17" bestFit="1" customWidth="1"/>
    <col min="2" max="2" width="8.42578125" style="17" bestFit="1" customWidth="1"/>
    <col min="3" max="3" width="25.28515625" style="40" customWidth="1"/>
    <col min="4" max="4" width="18.7109375" style="196" customWidth="1"/>
    <col min="5" max="5" width="15.28515625" style="17" customWidth="1"/>
    <col min="6" max="6" width="13.7109375" style="17" customWidth="1"/>
    <col min="7" max="7" width="11.5703125" style="17" customWidth="1"/>
    <col min="8" max="8" width="15.140625" style="17" customWidth="1"/>
    <col min="9" max="9" width="25.28515625" style="17" customWidth="1"/>
    <col min="10" max="16384" width="9.140625" style="17"/>
  </cols>
  <sheetData>
    <row r="1" spans="1:8" s="9" customFormat="1" x14ac:dyDescent="0.2">
      <c r="A1" s="8" t="s">
        <v>105</v>
      </c>
    </row>
    <row r="2" spans="1:8" s="9" customFormat="1" ht="21.75" customHeight="1" x14ac:dyDescent="0.2">
      <c r="A2" s="8" t="s">
        <v>106</v>
      </c>
      <c r="B2" s="10"/>
      <c r="C2" s="10"/>
      <c r="D2" s="195"/>
      <c r="E2" s="10"/>
      <c r="F2" s="10"/>
      <c r="G2" s="10"/>
    </row>
    <row r="3" spans="1:8" s="9" customFormat="1" x14ac:dyDescent="0.2">
      <c r="A3" s="11"/>
      <c r="C3" s="40"/>
      <c r="D3" s="196"/>
    </row>
    <row r="4" spans="1:8" s="9" customFormat="1" x14ac:dyDescent="0.2">
      <c r="A4" s="33"/>
      <c r="C4" s="40"/>
      <c r="D4" s="196"/>
    </row>
    <row r="5" spans="1:8" s="9" customFormat="1" x14ac:dyDescent="0.2"/>
    <row r="6" spans="1:8" s="9" customFormat="1" x14ac:dyDescent="0.2">
      <c r="A6" s="33" t="s">
        <v>75</v>
      </c>
      <c r="C6" s="40"/>
      <c r="D6" s="196"/>
    </row>
    <row r="7" spans="1:8" s="9" customFormat="1" ht="30" customHeight="1" thickBot="1" x14ac:dyDescent="0.25">
      <c r="C7" s="40"/>
      <c r="D7" s="196"/>
    </row>
    <row r="8" spans="1:8" s="41" customFormat="1" ht="27" thickTop="1" thickBot="1" x14ac:dyDescent="0.25">
      <c r="A8" s="35" t="s">
        <v>5</v>
      </c>
      <c r="B8" s="35" t="s">
        <v>6</v>
      </c>
      <c r="C8" s="36" t="s">
        <v>24</v>
      </c>
      <c r="D8" s="36" t="s">
        <v>111</v>
      </c>
      <c r="E8" s="35" t="s">
        <v>114</v>
      </c>
      <c r="F8" s="94" t="s">
        <v>115</v>
      </c>
      <c r="G8" s="36" t="s">
        <v>66</v>
      </c>
      <c r="H8" s="94" t="s">
        <v>103</v>
      </c>
    </row>
    <row r="9" spans="1:8" s="41" customFormat="1" ht="12.75" customHeight="1" thickTop="1" x14ac:dyDescent="0.2">
      <c r="A9" s="115"/>
      <c r="B9" s="115"/>
      <c r="C9" s="118" t="s">
        <v>72</v>
      </c>
      <c r="D9" s="118">
        <v>0</v>
      </c>
      <c r="E9" s="117">
        <v>0</v>
      </c>
      <c r="F9" s="117">
        <v>0</v>
      </c>
      <c r="G9" s="117">
        <v>0</v>
      </c>
      <c r="H9" s="117">
        <v>0</v>
      </c>
    </row>
    <row r="10" spans="1:8" s="41" customFormat="1" ht="25.5" x14ac:dyDescent="0.2">
      <c r="A10" s="38">
        <v>8</v>
      </c>
      <c r="B10" s="38"/>
      <c r="C10" s="42" t="s">
        <v>13</v>
      </c>
      <c r="D10" s="42">
        <v>0</v>
      </c>
      <c r="E10" s="39">
        <v>0</v>
      </c>
      <c r="F10" s="39">
        <v>0</v>
      </c>
      <c r="G10" s="39">
        <v>0</v>
      </c>
      <c r="H10" s="39">
        <v>0</v>
      </c>
    </row>
    <row r="11" spans="1:8" s="41" customFormat="1" x14ac:dyDescent="0.2">
      <c r="A11" s="38"/>
      <c r="B11" s="38">
        <v>84</v>
      </c>
      <c r="C11" s="42" t="s">
        <v>18</v>
      </c>
      <c r="D11" s="42">
        <v>0</v>
      </c>
      <c r="E11" s="39">
        <v>0</v>
      </c>
      <c r="F11" s="39">
        <v>0</v>
      </c>
      <c r="G11" s="39">
        <v>0</v>
      </c>
      <c r="H11" s="39">
        <v>0</v>
      </c>
    </row>
    <row r="12" spans="1:8" s="41" customFormat="1" ht="12.75" customHeight="1" x14ac:dyDescent="0.2">
      <c r="A12" s="119"/>
      <c r="B12" s="119"/>
      <c r="C12" s="120" t="s">
        <v>73</v>
      </c>
      <c r="D12" s="120">
        <v>0</v>
      </c>
      <c r="E12" s="121">
        <v>0</v>
      </c>
      <c r="F12" s="121">
        <v>0</v>
      </c>
      <c r="G12" s="121">
        <v>0</v>
      </c>
      <c r="H12" s="121">
        <v>0</v>
      </c>
    </row>
    <row r="13" spans="1:8" s="41" customFormat="1" ht="25.5" x14ac:dyDescent="0.2">
      <c r="A13" s="38">
        <v>5</v>
      </c>
      <c r="B13" s="38"/>
      <c r="C13" s="42" t="s">
        <v>14</v>
      </c>
      <c r="D13" s="42">
        <v>0</v>
      </c>
      <c r="E13" s="39">
        <v>0</v>
      </c>
      <c r="F13" s="39">
        <v>0</v>
      </c>
      <c r="G13" s="39">
        <v>0</v>
      </c>
      <c r="H13" s="39">
        <v>0</v>
      </c>
    </row>
    <row r="14" spans="1:8" s="41" customFormat="1" ht="24.75" customHeight="1" x14ac:dyDescent="0.2">
      <c r="A14" s="38"/>
      <c r="B14" s="38" t="s">
        <v>74</v>
      </c>
      <c r="C14" s="42" t="s">
        <v>19</v>
      </c>
      <c r="D14" s="42">
        <v>0</v>
      </c>
      <c r="E14" s="39">
        <v>0</v>
      </c>
      <c r="F14" s="39">
        <v>0</v>
      </c>
      <c r="G14" s="39">
        <v>0</v>
      </c>
      <c r="H14" s="39">
        <v>0</v>
      </c>
    </row>
    <row r="15" spans="1:8" s="41" customFormat="1" ht="24.75" customHeight="1" x14ac:dyDescent="0.2">
      <c r="A15" s="43"/>
      <c r="B15" s="43"/>
      <c r="C15" s="44"/>
      <c r="D15" s="44"/>
      <c r="E15" s="45"/>
      <c r="F15" s="45"/>
      <c r="G15" s="45"/>
      <c r="H15" s="45"/>
    </row>
    <row r="16" spans="1:8" x14ac:dyDescent="0.2">
      <c r="A16" s="17" t="s">
        <v>116</v>
      </c>
      <c r="B16" s="30"/>
      <c r="H16" s="17" t="s">
        <v>64</v>
      </c>
    </row>
    <row r="17" spans="8:8" x14ac:dyDescent="0.2">
      <c r="H17" s="17" t="s">
        <v>108</v>
      </c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BF01-5BE3-4E71-B0C7-6585D5023D0A}">
  <sheetPr>
    <pageSetUpPr fitToPage="1"/>
  </sheetPr>
  <dimension ref="A1:G17"/>
  <sheetViews>
    <sheetView workbookViewId="0">
      <selection activeCell="D16" sqref="D16"/>
    </sheetView>
  </sheetViews>
  <sheetFormatPr defaultColWidth="9.140625" defaultRowHeight="12.75" x14ac:dyDescent="0.2"/>
  <cols>
    <col min="1" max="1" width="33.5703125" style="17" customWidth="1"/>
    <col min="2" max="2" width="14.7109375" style="17" customWidth="1"/>
    <col min="3" max="4" width="11.5703125" style="17" customWidth="1"/>
    <col min="5" max="5" width="9.7109375" style="17" customWidth="1"/>
    <col min="6" max="6" width="12.7109375" style="17" customWidth="1"/>
    <col min="7" max="16384" width="9.140625" style="17"/>
  </cols>
  <sheetData>
    <row r="1" spans="1:7" s="9" customFormat="1" ht="15.75" customHeight="1" x14ac:dyDescent="0.2">
      <c r="A1" s="8" t="s">
        <v>105</v>
      </c>
      <c r="B1" s="8"/>
    </row>
    <row r="2" spans="1:7" s="9" customFormat="1" ht="21.75" customHeight="1" x14ac:dyDescent="0.2">
      <c r="A2" s="8" t="s">
        <v>106</v>
      </c>
      <c r="B2" s="8"/>
      <c r="C2" s="10"/>
      <c r="D2" s="10"/>
      <c r="E2" s="10"/>
      <c r="F2" s="10"/>
      <c r="G2" s="10"/>
    </row>
    <row r="3" spans="1:7" s="9" customFormat="1" x14ac:dyDescent="0.2">
      <c r="A3" s="11"/>
      <c r="B3" s="11"/>
    </row>
    <row r="4" spans="1:7" s="9" customFormat="1" x14ac:dyDescent="0.2"/>
    <row r="5" spans="1:7" s="9" customFormat="1" x14ac:dyDescent="0.2">
      <c r="A5" s="33" t="s">
        <v>76</v>
      </c>
      <c r="B5" s="33"/>
    </row>
    <row r="6" spans="1:7" s="9" customFormat="1" ht="30" customHeight="1" thickBot="1" x14ac:dyDescent="0.25"/>
    <row r="7" spans="1:7" s="41" customFormat="1" ht="27" thickTop="1" thickBot="1" x14ac:dyDescent="0.25">
      <c r="A7" s="35" t="s">
        <v>24</v>
      </c>
      <c r="B7" s="35" t="s">
        <v>111</v>
      </c>
      <c r="C7" s="35" t="s">
        <v>114</v>
      </c>
      <c r="D7" s="94" t="s">
        <v>115</v>
      </c>
      <c r="E7" s="36" t="s">
        <v>66</v>
      </c>
      <c r="F7" s="94" t="s">
        <v>103</v>
      </c>
    </row>
    <row r="8" spans="1:7" s="41" customFormat="1" ht="12.75" customHeight="1" thickTop="1" x14ac:dyDescent="0.2">
      <c r="A8" s="48" t="s">
        <v>35</v>
      </c>
      <c r="B8" s="226">
        <v>0</v>
      </c>
      <c r="C8" s="46"/>
      <c r="D8" s="46"/>
      <c r="E8" s="46"/>
      <c r="F8" s="46"/>
    </row>
    <row r="9" spans="1:7" s="41" customFormat="1" ht="12.75" customHeight="1" x14ac:dyDescent="0.2">
      <c r="A9" s="122" t="s">
        <v>44</v>
      </c>
      <c r="B9" s="227">
        <v>0</v>
      </c>
      <c r="C9" s="121">
        <v>0</v>
      </c>
      <c r="D9" s="121">
        <v>0</v>
      </c>
      <c r="E9" s="121">
        <v>0</v>
      </c>
      <c r="F9" s="121">
        <v>0</v>
      </c>
    </row>
    <row r="10" spans="1:7" s="41" customFormat="1" ht="25.5" x14ac:dyDescent="0.2">
      <c r="A10" s="1" t="s">
        <v>45</v>
      </c>
      <c r="B10" s="228">
        <v>0</v>
      </c>
      <c r="C10" s="39">
        <v>0</v>
      </c>
      <c r="D10" s="39">
        <v>0</v>
      </c>
      <c r="E10" s="39">
        <v>0</v>
      </c>
      <c r="F10" s="39">
        <v>0</v>
      </c>
    </row>
    <row r="11" spans="1:7" s="41" customFormat="1" x14ac:dyDescent="0.2">
      <c r="A11" s="3" t="s">
        <v>46</v>
      </c>
      <c r="B11" s="229">
        <v>0</v>
      </c>
      <c r="C11" s="39">
        <v>0</v>
      </c>
      <c r="D11" s="39">
        <v>0</v>
      </c>
      <c r="E11" s="39">
        <v>0</v>
      </c>
      <c r="F11" s="39">
        <v>0</v>
      </c>
    </row>
    <row r="12" spans="1:7" s="41" customFormat="1" ht="12.75" customHeight="1" x14ac:dyDescent="0.2">
      <c r="A12" s="122" t="s">
        <v>47</v>
      </c>
      <c r="B12" s="227">
        <v>0</v>
      </c>
      <c r="C12" s="121">
        <v>0</v>
      </c>
      <c r="D12" s="121">
        <v>0</v>
      </c>
      <c r="E12" s="121">
        <v>0</v>
      </c>
      <c r="F12" s="121">
        <v>0</v>
      </c>
    </row>
    <row r="13" spans="1:7" s="41" customFormat="1" ht="12.75" customHeight="1" x14ac:dyDescent="0.2">
      <c r="A13" s="4" t="s">
        <v>40</v>
      </c>
      <c r="B13" s="228">
        <v>0</v>
      </c>
      <c r="C13" s="39">
        <v>0</v>
      </c>
      <c r="D13" s="39">
        <v>0</v>
      </c>
      <c r="E13" s="39">
        <v>0</v>
      </c>
      <c r="F13" s="39">
        <v>0</v>
      </c>
    </row>
    <row r="14" spans="1:7" s="41" customFormat="1" x14ac:dyDescent="0.2">
      <c r="A14" s="2" t="s">
        <v>41</v>
      </c>
      <c r="B14" s="230">
        <v>0</v>
      </c>
      <c r="C14" s="39">
        <v>0</v>
      </c>
      <c r="D14" s="39">
        <v>0</v>
      </c>
      <c r="E14" s="39">
        <v>0</v>
      </c>
      <c r="F14" s="39">
        <v>0</v>
      </c>
    </row>
    <row r="16" spans="1:7" x14ac:dyDescent="0.2">
      <c r="A16" s="17" t="s">
        <v>116</v>
      </c>
      <c r="C16" s="30"/>
      <c r="D16" s="40"/>
      <c r="F16" s="17" t="s">
        <v>64</v>
      </c>
    </row>
    <row r="17" spans="4:6" x14ac:dyDescent="0.2">
      <c r="D17" s="40"/>
      <c r="F17" s="17" t="s">
        <v>110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7B06-A35B-4C8B-8CA4-B2ADF7A53249}">
  <dimension ref="A1:G48"/>
  <sheetViews>
    <sheetView workbookViewId="0">
      <selection activeCell="E40" sqref="E40"/>
    </sheetView>
  </sheetViews>
  <sheetFormatPr defaultColWidth="9.140625" defaultRowHeight="12" x14ac:dyDescent="0.2"/>
  <cols>
    <col min="1" max="1" width="8.140625" style="161" customWidth="1"/>
    <col min="2" max="2" width="20.42578125" style="161" customWidth="1"/>
    <col min="3" max="3" width="17.28515625" style="161" customWidth="1"/>
    <col min="4" max="4" width="13.42578125" style="161" customWidth="1"/>
    <col min="5" max="5" width="12.7109375" style="161" customWidth="1"/>
    <col min="6" max="6" width="11" style="161" customWidth="1"/>
    <col min="7" max="7" width="16.140625" style="161" customWidth="1"/>
    <col min="8" max="16384" width="9.140625" style="161"/>
  </cols>
  <sheetData>
    <row r="1" spans="1:7" x14ac:dyDescent="0.2">
      <c r="A1" s="159" t="s">
        <v>105</v>
      </c>
      <c r="B1" s="159"/>
      <c r="C1" s="159"/>
      <c r="D1" s="160"/>
      <c r="E1" s="160"/>
      <c r="F1" s="160"/>
      <c r="G1" s="160"/>
    </row>
    <row r="2" spans="1:7" x14ac:dyDescent="0.2">
      <c r="A2" s="159" t="s">
        <v>106</v>
      </c>
      <c r="B2" s="162"/>
      <c r="C2" s="162"/>
      <c r="D2" s="163"/>
      <c r="E2" s="163"/>
      <c r="F2" s="163"/>
      <c r="G2" s="163"/>
    </row>
    <row r="3" spans="1:7" x14ac:dyDescent="0.2">
      <c r="A3" s="164"/>
      <c r="B3" s="165"/>
      <c r="C3" s="165"/>
      <c r="D3" s="166"/>
      <c r="E3" s="166"/>
      <c r="F3" s="166"/>
      <c r="G3" s="166"/>
    </row>
    <row r="4" spans="1:7" ht="5.25" customHeight="1" x14ac:dyDescent="0.2">
      <c r="A4" s="167"/>
      <c r="B4" s="168"/>
      <c r="C4" s="168"/>
      <c r="D4" s="166"/>
      <c r="E4" s="166"/>
      <c r="F4" s="166"/>
      <c r="G4" s="166"/>
    </row>
    <row r="5" spans="1:7" x14ac:dyDescent="0.2">
      <c r="A5" s="166"/>
      <c r="B5" s="169" t="s">
        <v>104</v>
      </c>
      <c r="C5" s="169"/>
      <c r="D5" s="170"/>
      <c r="E5" s="170"/>
      <c r="F5" s="170"/>
      <c r="G5" s="166"/>
    </row>
    <row r="6" spans="1:7" ht="12.75" thickBot="1" x14ac:dyDescent="0.25">
      <c r="A6" s="166"/>
      <c r="B6" s="166"/>
      <c r="C6" s="166"/>
      <c r="D6" s="166"/>
      <c r="E6" s="166"/>
      <c r="F6" s="166"/>
      <c r="G6" s="166"/>
    </row>
    <row r="7" spans="1:7" ht="25.5" thickTop="1" thickBot="1" x14ac:dyDescent="0.25">
      <c r="A7" s="171" t="s">
        <v>16</v>
      </c>
      <c r="B7" s="171" t="s">
        <v>24</v>
      </c>
      <c r="C7" s="171" t="s">
        <v>111</v>
      </c>
      <c r="D7" s="171" t="s">
        <v>114</v>
      </c>
      <c r="E7" s="172" t="s">
        <v>115</v>
      </c>
      <c r="F7" s="171" t="s">
        <v>66</v>
      </c>
      <c r="G7" s="172" t="s">
        <v>103</v>
      </c>
    </row>
    <row r="8" spans="1:7" ht="20.25" customHeight="1" thickTop="1" x14ac:dyDescent="0.2">
      <c r="A8" s="173" t="s">
        <v>68</v>
      </c>
      <c r="B8" s="174"/>
      <c r="C8" s="236">
        <f>C9</f>
        <v>5257154.4299999988</v>
      </c>
      <c r="D8" s="175">
        <f>D9</f>
        <v>6494000</v>
      </c>
      <c r="E8" s="175">
        <f>E9</f>
        <v>6269878.7199999997</v>
      </c>
      <c r="F8" s="175">
        <f>E8/D8*100</f>
        <v>96.548794579611936</v>
      </c>
      <c r="G8" s="175">
        <f>D8-E8</f>
        <v>224121.28000000026</v>
      </c>
    </row>
    <row r="9" spans="1:7" ht="23.25" customHeight="1" x14ac:dyDescent="0.2">
      <c r="A9" s="180" t="s">
        <v>77</v>
      </c>
      <c r="B9" s="180" t="s">
        <v>78</v>
      </c>
      <c r="C9" s="233">
        <f>C10+C32</f>
        <v>5257154.4299999988</v>
      </c>
      <c r="D9" s="184">
        <f>D10+D32</f>
        <v>6494000</v>
      </c>
      <c r="E9" s="184">
        <f>E10+E32</f>
        <v>6269878.7199999997</v>
      </c>
      <c r="F9" s="184">
        <f>E9/D9*100</f>
        <v>96.548794579611936</v>
      </c>
      <c r="G9" s="184">
        <f>D9-E9</f>
        <v>224121.28000000026</v>
      </c>
    </row>
    <row r="10" spans="1:7" ht="33.75" customHeight="1" x14ac:dyDescent="0.2">
      <c r="A10" s="181" t="s">
        <v>57</v>
      </c>
      <c r="B10" s="181" t="s">
        <v>79</v>
      </c>
      <c r="C10" s="234">
        <f>C11+C16+C21+C25+C29</f>
        <v>5221960.7499999991</v>
      </c>
      <c r="D10" s="182">
        <f>D11+D16+D21+D25+D29</f>
        <v>6447100</v>
      </c>
      <c r="E10" s="182">
        <f>E11+E16+E21+E25+E29</f>
        <v>6228459.3599999994</v>
      </c>
      <c r="F10" s="183">
        <f t="shared" ref="F10:F41" si="0">E10/D10*100</f>
        <v>96.608697864155971</v>
      </c>
      <c r="G10" s="183">
        <f t="shared" ref="G10:G41" si="1">D10-E10</f>
        <v>218640.6400000006</v>
      </c>
    </row>
    <row r="11" spans="1:7" ht="18.95" customHeight="1" x14ac:dyDescent="0.2">
      <c r="A11" s="176" t="s">
        <v>80</v>
      </c>
      <c r="B11" s="180" t="s">
        <v>81</v>
      </c>
      <c r="C11" s="233">
        <f>C12</f>
        <v>4633219.7299999995</v>
      </c>
      <c r="D11" s="177">
        <f>D12</f>
        <v>5916100</v>
      </c>
      <c r="E11" s="177">
        <f>E12</f>
        <v>5636947.3799999999</v>
      </c>
      <c r="F11" s="177">
        <f t="shared" si="0"/>
        <v>95.281475634286096</v>
      </c>
      <c r="G11" s="177">
        <f t="shared" si="1"/>
        <v>279152.62000000011</v>
      </c>
    </row>
    <row r="12" spans="1:7" ht="15" customHeight="1" x14ac:dyDescent="0.2">
      <c r="A12" s="176" t="s">
        <v>82</v>
      </c>
      <c r="B12" s="176" t="s">
        <v>9</v>
      </c>
      <c r="C12" s="231">
        <f>C13+C14+C15</f>
        <v>4633219.7299999995</v>
      </c>
      <c r="D12" s="177">
        <f>D13+D14+D15</f>
        <v>5916100</v>
      </c>
      <c r="E12" s="177">
        <f>E13+E14+E15</f>
        <v>5636947.3799999999</v>
      </c>
      <c r="F12" s="177">
        <f t="shared" si="0"/>
        <v>95.281475634286096</v>
      </c>
      <c r="G12" s="177">
        <f t="shared" si="1"/>
        <v>279152.62000000011</v>
      </c>
    </row>
    <row r="13" spans="1:7" ht="15" customHeight="1" x14ac:dyDescent="0.2">
      <c r="A13" s="176" t="s">
        <v>83</v>
      </c>
      <c r="B13" s="176" t="s">
        <v>10</v>
      </c>
      <c r="C13" s="231">
        <v>3940214.71</v>
      </c>
      <c r="D13" s="177">
        <v>5114900</v>
      </c>
      <c r="E13" s="177">
        <v>4891972.97</v>
      </c>
      <c r="F13" s="177">
        <f t="shared" si="0"/>
        <v>95.641615085338898</v>
      </c>
      <c r="G13" s="177">
        <f t="shared" si="1"/>
        <v>222927.03000000026</v>
      </c>
    </row>
    <row r="14" spans="1:7" ht="15" customHeight="1" x14ac:dyDescent="0.2">
      <c r="A14" s="176" t="s">
        <v>84</v>
      </c>
      <c r="B14" s="176" t="s">
        <v>17</v>
      </c>
      <c r="C14" s="231">
        <v>691650.14</v>
      </c>
      <c r="D14" s="177">
        <v>800400</v>
      </c>
      <c r="E14" s="177">
        <v>742775.13</v>
      </c>
      <c r="F14" s="177">
        <f t="shared" si="0"/>
        <v>92.800491004497758</v>
      </c>
      <c r="G14" s="177">
        <f t="shared" si="1"/>
        <v>57624.869999999995</v>
      </c>
    </row>
    <row r="15" spans="1:7" ht="15" customHeight="1" x14ac:dyDescent="0.2">
      <c r="A15" s="176" t="s">
        <v>85</v>
      </c>
      <c r="B15" s="176" t="s">
        <v>58</v>
      </c>
      <c r="C15" s="231">
        <v>1354.88</v>
      </c>
      <c r="D15" s="177">
        <v>800</v>
      </c>
      <c r="E15" s="177">
        <v>2199.2800000000002</v>
      </c>
      <c r="F15" s="177">
        <f t="shared" si="0"/>
        <v>274.91000000000003</v>
      </c>
      <c r="G15" s="177">
        <f t="shared" si="1"/>
        <v>-1399.2800000000002</v>
      </c>
    </row>
    <row r="16" spans="1:7" ht="18" customHeight="1" x14ac:dyDescent="0.2">
      <c r="A16" s="176" t="s">
        <v>86</v>
      </c>
      <c r="B16" s="180" t="s">
        <v>87</v>
      </c>
      <c r="C16" s="231">
        <f>C17</f>
        <v>91566.51</v>
      </c>
      <c r="D16" s="177">
        <f>D17</f>
        <v>89000</v>
      </c>
      <c r="E16" s="177">
        <f>E17</f>
        <v>72775.320000000007</v>
      </c>
      <c r="F16" s="177">
        <f t="shared" si="0"/>
        <v>81.770022471910124</v>
      </c>
      <c r="G16" s="177">
        <f t="shared" si="1"/>
        <v>16224.679999999993</v>
      </c>
    </row>
    <row r="17" spans="1:7" ht="15" customHeight="1" x14ac:dyDescent="0.2">
      <c r="A17" s="176" t="s">
        <v>82</v>
      </c>
      <c r="B17" s="176" t="s">
        <v>9</v>
      </c>
      <c r="C17" s="231">
        <f>C18+C19+C20</f>
        <v>91566.51</v>
      </c>
      <c r="D17" s="177">
        <f>D18+D19+D20</f>
        <v>89000</v>
      </c>
      <c r="E17" s="177">
        <f>E18+E19+E20</f>
        <v>72775.320000000007</v>
      </c>
      <c r="F17" s="177">
        <f t="shared" si="0"/>
        <v>81.770022471910124</v>
      </c>
      <c r="G17" s="177">
        <f t="shared" si="1"/>
        <v>16224.679999999993</v>
      </c>
    </row>
    <row r="18" spans="1:7" ht="15" customHeight="1" x14ac:dyDescent="0.2">
      <c r="A18" s="176" t="s">
        <v>83</v>
      </c>
      <c r="B18" s="176" t="s">
        <v>10</v>
      </c>
      <c r="C18" s="231">
        <v>39579.85</v>
      </c>
      <c r="D18" s="177">
        <v>41800</v>
      </c>
      <c r="E18" s="177">
        <v>38029.11</v>
      </c>
      <c r="F18" s="177">
        <f t="shared" si="0"/>
        <v>90.978732057416266</v>
      </c>
      <c r="G18" s="177">
        <f t="shared" si="1"/>
        <v>3770.8899999999994</v>
      </c>
    </row>
    <row r="19" spans="1:7" ht="15" customHeight="1" x14ac:dyDescent="0.2">
      <c r="A19" s="176" t="s">
        <v>84</v>
      </c>
      <c r="B19" s="176" t="s">
        <v>17</v>
      </c>
      <c r="C19" s="231">
        <v>51894.400000000001</v>
      </c>
      <c r="D19" s="177">
        <v>46200</v>
      </c>
      <c r="E19" s="177">
        <v>34724.910000000003</v>
      </c>
      <c r="F19" s="177">
        <f t="shared" si="0"/>
        <v>75.162142857142868</v>
      </c>
      <c r="G19" s="177">
        <f t="shared" si="1"/>
        <v>11475.089999999997</v>
      </c>
    </row>
    <row r="20" spans="1:7" ht="15" customHeight="1" x14ac:dyDescent="0.2">
      <c r="A20" s="176">
        <v>34</v>
      </c>
      <c r="B20" s="176" t="s">
        <v>58</v>
      </c>
      <c r="C20" s="176">
        <v>92.26</v>
      </c>
      <c r="D20" s="177">
        <v>1000</v>
      </c>
      <c r="E20" s="177">
        <v>21.3</v>
      </c>
      <c r="F20" s="177">
        <f>E20/D20*100</f>
        <v>2.13</v>
      </c>
      <c r="G20" s="177">
        <f t="shared" si="1"/>
        <v>978.7</v>
      </c>
    </row>
    <row r="21" spans="1:7" ht="21" customHeight="1" x14ac:dyDescent="0.2">
      <c r="A21" s="176" t="s">
        <v>88</v>
      </c>
      <c r="B21" s="180" t="s">
        <v>89</v>
      </c>
      <c r="C21" s="231">
        <f>C22</f>
        <v>458468.47000000003</v>
      </c>
      <c r="D21" s="177">
        <f>D22</f>
        <v>399000</v>
      </c>
      <c r="E21" s="177">
        <f>E22</f>
        <v>457833.06</v>
      </c>
      <c r="F21" s="177">
        <f t="shared" si="0"/>
        <v>114.74512781954887</v>
      </c>
      <c r="G21" s="177">
        <f t="shared" si="1"/>
        <v>-58833.06</v>
      </c>
    </row>
    <row r="22" spans="1:7" ht="15" customHeight="1" x14ac:dyDescent="0.2">
      <c r="A22" s="176" t="s">
        <v>82</v>
      </c>
      <c r="B22" s="176" t="s">
        <v>9</v>
      </c>
      <c r="C22" s="231">
        <f>C23+C24</f>
        <v>458468.47000000003</v>
      </c>
      <c r="D22" s="177">
        <f>D23+D24</f>
        <v>399000</v>
      </c>
      <c r="E22" s="177">
        <f>E23+E24</f>
        <v>457833.06</v>
      </c>
      <c r="F22" s="177">
        <f t="shared" si="0"/>
        <v>114.74512781954887</v>
      </c>
      <c r="G22" s="177">
        <f t="shared" si="1"/>
        <v>-58833.06</v>
      </c>
    </row>
    <row r="23" spans="1:7" ht="15" customHeight="1" x14ac:dyDescent="0.2">
      <c r="A23" s="176" t="s">
        <v>83</v>
      </c>
      <c r="B23" s="176" t="s">
        <v>10</v>
      </c>
      <c r="C23" s="231">
        <v>454730.09</v>
      </c>
      <c r="D23" s="177">
        <v>395000</v>
      </c>
      <c r="E23" s="177">
        <v>441935.69</v>
      </c>
      <c r="F23" s="177">
        <f t="shared" si="0"/>
        <v>111.88245316455696</v>
      </c>
      <c r="G23" s="177">
        <f t="shared" si="1"/>
        <v>-46935.69</v>
      </c>
    </row>
    <row r="24" spans="1:7" ht="15" customHeight="1" x14ac:dyDescent="0.2">
      <c r="A24" s="176" t="s">
        <v>84</v>
      </c>
      <c r="B24" s="176" t="s">
        <v>17</v>
      </c>
      <c r="C24" s="231">
        <v>3738.38</v>
      </c>
      <c r="D24" s="177">
        <v>4000</v>
      </c>
      <c r="E24" s="177">
        <v>15897.37</v>
      </c>
      <c r="F24" s="177">
        <f t="shared" si="0"/>
        <v>397.43425000000002</v>
      </c>
      <c r="G24" s="177">
        <f t="shared" si="1"/>
        <v>-11897.37</v>
      </c>
    </row>
    <row r="25" spans="1:7" ht="20.25" customHeight="1" x14ac:dyDescent="0.2">
      <c r="A25" s="176" t="s">
        <v>90</v>
      </c>
      <c r="B25" s="180" t="s">
        <v>91</v>
      </c>
      <c r="C25" s="231">
        <f>C26</f>
        <v>36986.04</v>
      </c>
      <c r="D25" s="177">
        <f>D26</f>
        <v>41000</v>
      </c>
      <c r="E25" s="177">
        <f>E26</f>
        <v>60903.6</v>
      </c>
      <c r="F25" s="177">
        <f t="shared" si="0"/>
        <v>148.54536585365855</v>
      </c>
      <c r="G25" s="177">
        <f t="shared" si="1"/>
        <v>-19903.599999999999</v>
      </c>
    </row>
    <row r="26" spans="1:7" ht="15" customHeight="1" x14ac:dyDescent="0.2">
      <c r="A26" s="176" t="s">
        <v>82</v>
      </c>
      <c r="B26" s="176" t="s">
        <v>9</v>
      </c>
      <c r="C26" s="231">
        <f>C27</f>
        <v>36986.04</v>
      </c>
      <c r="D26" s="177">
        <f>D27+D28</f>
        <v>41000</v>
      </c>
      <c r="E26" s="177">
        <f>E27+E28</f>
        <v>60903.6</v>
      </c>
      <c r="F26" s="177">
        <f t="shared" si="0"/>
        <v>148.54536585365855</v>
      </c>
      <c r="G26" s="177">
        <f t="shared" si="1"/>
        <v>-19903.599999999999</v>
      </c>
    </row>
    <row r="27" spans="1:7" ht="15" customHeight="1" x14ac:dyDescent="0.2">
      <c r="A27" s="176" t="s">
        <v>84</v>
      </c>
      <c r="B27" s="176" t="s">
        <v>17</v>
      </c>
      <c r="C27" s="231">
        <v>36986.04</v>
      </c>
      <c r="D27" s="177">
        <v>41000</v>
      </c>
      <c r="E27" s="177">
        <v>60903.6</v>
      </c>
      <c r="F27" s="177">
        <f t="shared" si="0"/>
        <v>148.54536585365855</v>
      </c>
      <c r="G27" s="177">
        <f t="shared" si="1"/>
        <v>-19903.599999999999</v>
      </c>
    </row>
    <row r="28" spans="1:7" ht="22.5" customHeight="1" x14ac:dyDescent="0.2">
      <c r="A28" s="176">
        <v>37</v>
      </c>
      <c r="B28" s="176" t="s">
        <v>100</v>
      </c>
      <c r="C28" s="176">
        <v>0</v>
      </c>
      <c r="D28" s="177">
        <v>0</v>
      </c>
      <c r="E28" s="177">
        <v>0</v>
      </c>
      <c r="F28" s="177" t="e">
        <f t="shared" si="0"/>
        <v>#DIV/0!</v>
      </c>
      <c r="G28" s="177">
        <f t="shared" si="1"/>
        <v>0</v>
      </c>
    </row>
    <row r="29" spans="1:7" ht="16.5" customHeight="1" x14ac:dyDescent="0.2">
      <c r="A29" s="176" t="s">
        <v>98</v>
      </c>
      <c r="B29" s="180" t="s">
        <v>99</v>
      </c>
      <c r="C29" s="176">
        <f t="shared" ref="C29:E30" si="2">C30</f>
        <v>1720</v>
      </c>
      <c r="D29" s="177">
        <f t="shared" si="2"/>
        <v>2000</v>
      </c>
      <c r="E29" s="177">
        <f t="shared" si="2"/>
        <v>0</v>
      </c>
      <c r="F29" s="177">
        <f t="shared" si="0"/>
        <v>0</v>
      </c>
      <c r="G29" s="177">
        <f t="shared" si="1"/>
        <v>2000</v>
      </c>
    </row>
    <row r="30" spans="1:7" ht="15" customHeight="1" x14ac:dyDescent="0.2">
      <c r="A30" s="176" t="s">
        <v>82</v>
      </c>
      <c r="B30" s="176" t="s">
        <v>9</v>
      </c>
      <c r="C30" s="176">
        <f t="shared" si="2"/>
        <v>1720</v>
      </c>
      <c r="D30" s="177">
        <f t="shared" si="2"/>
        <v>2000</v>
      </c>
      <c r="E30" s="177">
        <f t="shared" si="2"/>
        <v>0</v>
      </c>
      <c r="F30" s="177">
        <f t="shared" si="0"/>
        <v>0</v>
      </c>
      <c r="G30" s="177">
        <f t="shared" si="1"/>
        <v>2000</v>
      </c>
    </row>
    <row r="31" spans="1:7" ht="15" customHeight="1" x14ac:dyDescent="0.2">
      <c r="A31" s="176" t="s">
        <v>84</v>
      </c>
      <c r="B31" s="176" t="s">
        <v>17</v>
      </c>
      <c r="C31" s="176">
        <v>1720</v>
      </c>
      <c r="D31" s="177">
        <v>2000</v>
      </c>
      <c r="E31" s="177">
        <v>0</v>
      </c>
      <c r="F31" s="177">
        <f t="shared" si="0"/>
        <v>0</v>
      </c>
      <c r="G31" s="177">
        <f t="shared" si="1"/>
        <v>2000</v>
      </c>
    </row>
    <row r="32" spans="1:7" ht="28.5" customHeight="1" x14ac:dyDescent="0.2">
      <c r="A32" s="181" t="s">
        <v>63</v>
      </c>
      <c r="B32" s="181" t="s">
        <v>92</v>
      </c>
      <c r="C32" s="235">
        <f>C33+C36+C39</f>
        <v>35193.68</v>
      </c>
      <c r="D32" s="183">
        <f>D33+D36+D39</f>
        <v>46900</v>
      </c>
      <c r="E32" s="183">
        <f>E33+E36+E39</f>
        <v>41419.360000000001</v>
      </c>
      <c r="F32" s="183">
        <f t="shared" si="0"/>
        <v>88.314200426439243</v>
      </c>
      <c r="G32" s="183">
        <f t="shared" si="1"/>
        <v>5480.6399999999994</v>
      </c>
    </row>
    <row r="33" spans="1:7" ht="16.5" customHeight="1" x14ac:dyDescent="0.2">
      <c r="A33" s="176" t="s">
        <v>80</v>
      </c>
      <c r="B33" s="180" t="s">
        <v>81</v>
      </c>
      <c r="C33" s="231">
        <f t="shared" ref="C33:E34" si="3">C34</f>
        <v>0</v>
      </c>
      <c r="D33" s="177">
        <f t="shared" si="3"/>
        <v>10900</v>
      </c>
      <c r="E33" s="177">
        <f t="shared" si="3"/>
        <v>10657.01</v>
      </c>
      <c r="F33" s="177">
        <f t="shared" si="0"/>
        <v>97.770733944954131</v>
      </c>
      <c r="G33" s="177">
        <f t="shared" si="1"/>
        <v>242.98999999999978</v>
      </c>
    </row>
    <row r="34" spans="1:7" ht="19.5" customHeight="1" x14ac:dyDescent="0.2">
      <c r="A34" s="176" t="s">
        <v>93</v>
      </c>
      <c r="B34" s="176" t="s">
        <v>11</v>
      </c>
      <c r="C34" s="231">
        <f t="shared" si="3"/>
        <v>0</v>
      </c>
      <c r="D34" s="177">
        <f t="shared" si="3"/>
        <v>10900</v>
      </c>
      <c r="E34" s="177">
        <f t="shared" si="3"/>
        <v>10657.01</v>
      </c>
      <c r="F34" s="177">
        <f t="shared" si="0"/>
        <v>97.770733944954131</v>
      </c>
      <c r="G34" s="177">
        <f t="shared" si="1"/>
        <v>242.98999999999978</v>
      </c>
    </row>
    <row r="35" spans="1:7" ht="21" customHeight="1" x14ac:dyDescent="0.2">
      <c r="A35" s="176" t="s">
        <v>94</v>
      </c>
      <c r="B35" s="176" t="s">
        <v>62</v>
      </c>
      <c r="C35" s="231">
        <v>0</v>
      </c>
      <c r="D35" s="177">
        <v>10900</v>
      </c>
      <c r="E35" s="177">
        <v>10657.01</v>
      </c>
      <c r="F35" s="177">
        <f t="shared" si="0"/>
        <v>97.770733944954131</v>
      </c>
      <c r="G35" s="177">
        <f t="shared" si="1"/>
        <v>242.98999999999978</v>
      </c>
    </row>
    <row r="36" spans="1:7" ht="20.25" customHeight="1" x14ac:dyDescent="0.2">
      <c r="A36" s="176" t="s">
        <v>86</v>
      </c>
      <c r="B36" s="180" t="s">
        <v>87</v>
      </c>
      <c r="C36" s="231">
        <f t="shared" ref="C36:E37" si="4">C37</f>
        <v>24943.68</v>
      </c>
      <c r="D36" s="177">
        <f t="shared" si="4"/>
        <v>26000</v>
      </c>
      <c r="E36" s="177">
        <f t="shared" si="4"/>
        <v>20762.349999999999</v>
      </c>
      <c r="F36" s="177">
        <f t="shared" si="0"/>
        <v>79.855192307692306</v>
      </c>
      <c r="G36" s="177">
        <f t="shared" si="1"/>
        <v>5237.6500000000015</v>
      </c>
    </row>
    <row r="37" spans="1:7" ht="18.95" customHeight="1" x14ac:dyDescent="0.2">
      <c r="A37" s="176" t="s">
        <v>93</v>
      </c>
      <c r="B37" s="176" t="s">
        <v>11</v>
      </c>
      <c r="C37" s="231">
        <f t="shared" si="4"/>
        <v>24943.68</v>
      </c>
      <c r="D37" s="177">
        <f t="shared" si="4"/>
        <v>26000</v>
      </c>
      <c r="E37" s="177">
        <f t="shared" si="4"/>
        <v>20762.349999999999</v>
      </c>
      <c r="F37" s="177">
        <f t="shared" si="0"/>
        <v>79.855192307692306</v>
      </c>
      <c r="G37" s="177">
        <f t="shared" si="1"/>
        <v>5237.6500000000015</v>
      </c>
    </row>
    <row r="38" spans="1:7" ht="18.95" customHeight="1" x14ac:dyDescent="0.2">
      <c r="A38" s="176" t="s">
        <v>94</v>
      </c>
      <c r="B38" s="176" t="s">
        <v>62</v>
      </c>
      <c r="C38" s="231">
        <v>24943.68</v>
      </c>
      <c r="D38" s="177">
        <v>26000</v>
      </c>
      <c r="E38" s="177">
        <v>20762.349999999999</v>
      </c>
      <c r="F38" s="177">
        <f t="shared" si="0"/>
        <v>79.855192307692306</v>
      </c>
      <c r="G38" s="177">
        <f t="shared" si="1"/>
        <v>5237.6500000000015</v>
      </c>
    </row>
    <row r="39" spans="1:7" ht="18.75" customHeight="1" x14ac:dyDescent="0.2">
      <c r="A39" s="176" t="s">
        <v>90</v>
      </c>
      <c r="B39" s="180" t="s">
        <v>91</v>
      </c>
      <c r="C39" s="232">
        <f t="shared" ref="C39:E40" si="5">C40</f>
        <v>10250</v>
      </c>
      <c r="D39" s="177">
        <f t="shared" si="5"/>
        <v>10000</v>
      </c>
      <c r="E39" s="177">
        <f t="shared" si="5"/>
        <v>10000</v>
      </c>
      <c r="F39" s="177">
        <f t="shared" si="0"/>
        <v>100</v>
      </c>
      <c r="G39" s="177">
        <f t="shared" si="1"/>
        <v>0</v>
      </c>
    </row>
    <row r="40" spans="1:7" ht="18.95" customHeight="1" x14ac:dyDescent="0.2">
      <c r="A40" s="176" t="s">
        <v>82</v>
      </c>
      <c r="B40" s="176" t="s">
        <v>9</v>
      </c>
      <c r="C40" s="176">
        <f t="shared" si="5"/>
        <v>10250</v>
      </c>
      <c r="D40" s="177">
        <f t="shared" si="5"/>
        <v>10000</v>
      </c>
      <c r="E40" s="177">
        <f t="shared" si="5"/>
        <v>10000</v>
      </c>
      <c r="F40" s="177">
        <f t="shared" si="0"/>
        <v>100</v>
      </c>
      <c r="G40" s="177">
        <f t="shared" si="1"/>
        <v>0</v>
      </c>
    </row>
    <row r="41" spans="1:7" ht="18.95" customHeight="1" x14ac:dyDescent="0.2">
      <c r="A41" s="176" t="s">
        <v>84</v>
      </c>
      <c r="B41" s="176" t="s">
        <v>17</v>
      </c>
      <c r="C41" s="176">
        <v>10250</v>
      </c>
      <c r="D41" s="177">
        <v>10000</v>
      </c>
      <c r="E41" s="177">
        <v>10000</v>
      </c>
      <c r="F41" s="177">
        <f t="shared" si="0"/>
        <v>100</v>
      </c>
      <c r="G41" s="177">
        <f t="shared" si="1"/>
        <v>0</v>
      </c>
    </row>
    <row r="42" spans="1:7" x14ac:dyDescent="0.2">
      <c r="A42" s="178"/>
      <c r="B42" s="178"/>
      <c r="C42" s="178"/>
      <c r="D42" s="179"/>
      <c r="E42" s="179"/>
      <c r="F42" s="179"/>
      <c r="G42" s="179"/>
    </row>
    <row r="43" spans="1:7" x14ac:dyDescent="0.2">
      <c r="A43" s="159" t="s">
        <v>116</v>
      </c>
      <c r="B43" s="170"/>
      <c r="C43" s="170"/>
      <c r="D43" s="166"/>
      <c r="E43" s="160" t="s">
        <v>64</v>
      </c>
      <c r="F43" s="166"/>
      <c r="G43" s="166"/>
    </row>
    <row r="44" spans="1:7" ht="48" x14ac:dyDescent="0.2">
      <c r="A44" s="166"/>
      <c r="B44" s="166"/>
      <c r="C44" s="166"/>
      <c r="D44" s="166"/>
      <c r="E44" s="160" t="s">
        <v>108</v>
      </c>
      <c r="F44" s="166"/>
      <c r="G44" s="166"/>
    </row>
    <row r="45" spans="1:7" x14ac:dyDescent="0.2">
      <c r="A45" s="166"/>
      <c r="B45" s="166"/>
      <c r="C45" s="166"/>
      <c r="D45" s="166"/>
      <c r="E45" s="166"/>
      <c r="F45" s="166"/>
      <c r="G45" s="166"/>
    </row>
    <row r="46" spans="1:7" x14ac:dyDescent="0.2">
      <c r="A46" s="166"/>
      <c r="B46" s="166"/>
      <c r="C46" s="166"/>
      <c r="D46" s="166"/>
      <c r="E46" s="166"/>
      <c r="F46" s="166"/>
      <c r="G46" s="166"/>
    </row>
    <row r="47" spans="1:7" x14ac:dyDescent="0.2">
      <c r="A47" s="166"/>
      <c r="B47" s="166"/>
      <c r="C47" s="166"/>
      <c r="D47" s="166"/>
      <c r="E47" s="166"/>
      <c r="F47" s="166"/>
      <c r="G47" s="166"/>
    </row>
    <row r="48" spans="1:7" x14ac:dyDescent="0.2">
      <c r="A48" s="166"/>
      <c r="B48" s="166"/>
      <c r="C48" s="166"/>
      <c r="D48" s="166"/>
      <c r="E48" s="166"/>
      <c r="F48" s="166"/>
      <c r="G48" s="166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50693-6597-419C-95C5-96F0F9BA6FA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 EK</vt:lpstr>
      <vt:lpstr>Račun prihoda i rashod IF</vt:lpstr>
      <vt:lpstr>Rashodi prema funkcijskoj kl</vt:lpstr>
      <vt:lpstr>Račun financiranja EK</vt:lpstr>
      <vt:lpstr>Račun financiranja IF</vt:lpstr>
      <vt:lpstr>POSEBNI DIO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 - DV Bajka</cp:lastModifiedBy>
  <cp:lastPrinted>2026-02-13T07:21:33Z</cp:lastPrinted>
  <dcterms:created xsi:type="dcterms:W3CDTF">2022-08-12T12:51:27Z</dcterms:created>
  <dcterms:modified xsi:type="dcterms:W3CDTF">2026-02-13T07:21:36Z</dcterms:modified>
</cp:coreProperties>
</file>